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ate1904="1" codeName="ThisWorkbook"/>
  <bookViews>
    <workbookView xWindow="-15" yWindow="-15" windowWidth="18900" windowHeight="10920"/>
  </bookViews>
  <sheets>
    <sheet name="Overseas Properties S.A. " sheetId="2" r:id="rId1"/>
    <sheet name="Hoja1" sheetId="3" r:id="rId2"/>
  </sheets>
  <definedNames>
    <definedName name="_72hs" localSheetId="0">'Overseas Properties S.A. '!#REF!</definedName>
    <definedName name="_72hs">#REF!</definedName>
    <definedName name="_9_Oct_06" localSheetId="0">'Overseas Properties S.A. '!#REF!</definedName>
    <definedName name="_9_Oct_06">#REF!</definedName>
    <definedName name="AmortImpagas" localSheetId="0">'Overseas Properties S.A. '!#REF!</definedName>
    <definedName name="AmortImpagas">#REF!</definedName>
    <definedName name="amortizaciones" localSheetId="0">'Overseas Properties S.A. '!$G$23:$G$28</definedName>
    <definedName name="amortizaciones">#REF!</definedName>
    <definedName name="_xlnm.Print_Area" localSheetId="0">'Overseas Properties S.A. '!$B$11:$P$36</definedName>
    <definedName name="BCBA" localSheetId="0">'Overseas Properties S.A. '!#REF!</definedName>
    <definedName name="BCBA">#REF!</definedName>
    <definedName name="ca" localSheetId="0">'Overseas Properties S.A. '!#REF!</definedName>
    <definedName name="ca">#REF!</definedName>
    <definedName name="cierre" localSheetId="0">'Overseas Properties S.A. '!$H$14</definedName>
    <definedName name="cierre">#REF!</definedName>
    <definedName name="CODIGO" localSheetId="0">'Overseas Properties S.A. '!#REF!</definedName>
    <definedName name="CODIGO">#REF!</definedName>
    <definedName name="CONV" localSheetId="0">'Overseas Properties S.A. '!#REF!</definedName>
    <definedName name="CONV">#REF!</definedName>
    <definedName name="Criteria2" localSheetId="0">'Overseas Properties S.A. '!#REF!</definedName>
    <definedName name="Criteria2">#REF!</definedName>
    <definedName name="_xlnm.Criteria" localSheetId="0">'Overseas Properties S.A. '!$H$11:$H$11</definedName>
    <definedName name="dias" localSheetId="0">'Overseas Properties S.A. '!$D$23:$D$28</definedName>
    <definedName name="dias">#REF!</definedName>
    <definedName name="DM" localSheetId="0">'Overseas Properties S.A. '!#REF!</definedName>
    <definedName name="DM">#REF!</definedName>
    <definedName name="DUR" localSheetId="0">'Overseas Properties S.A. '!#REF!</definedName>
    <definedName name="DUR">#REF!</definedName>
    <definedName name="ESP" localSheetId="0">'Overseas Properties S.A. '!#REF!</definedName>
    <definedName name="ESP">#REF!</definedName>
    <definedName name="FechaDefault" localSheetId="0">'Overseas Properties S.A. '!#REF!</definedName>
    <definedName name="FechaDefault">#REF!</definedName>
    <definedName name="FechaHoy" localSheetId="0">'Overseas Properties S.A. '!$L$15</definedName>
    <definedName name="FechaHoy">#REF!</definedName>
    <definedName name="Fechas" localSheetId="0">'Overseas Properties S.A. '!$B$23:$B$28</definedName>
    <definedName name="Fechas">'Overseas Properties S.A. '!$B$22:$B$28</definedName>
    <definedName name="FePerAnt" localSheetId="0">'Overseas Properties S.A. '!#REF!</definedName>
    <definedName name="FePerAnt">#REF!</definedName>
    <definedName name="FePerProx" localSheetId="0">'Overseas Properties S.A. '!#REF!</definedName>
    <definedName name="FePerProx">#REF!</definedName>
    <definedName name="FeUltCot" localSheetId="0">'Overseas Properties S.A. '!#REF!</definedName>
    <definedName name="FeUltCot">#REF!</definedName>
    <definedName name="Flow" localSheetId="0">'Overseas Properties S.A. '!$I$23:$I$28</definedName>
    <definedName name="Flow">'Overseas Properties S.A. '!$I$22:$I$28</definedName>
    <definedName name="HoraConc" localSheetId="0">'Overseas Properties S.A. '!#REF!</definedName>
    <definedName name="HoraConc">#REF!</definedName>
    <definedName name="i" localSheetId="0">'Overseas Properties S.A. '!$H$15</definedName>
    <definedName name="i">#REF!</definedName>
    <definedName name="i.corr" localSheetId="0">'Overseas Properties S.A. '!#REF!</definedName>
    <definedName name="i.corr">#REF!</definedName>
    <definedName name="LIBOR" localSheetId="0">'Overseas Properties S.A. '!#REF!</definedName>
    <definedName name="LIBOR">#REF!</definedName>
    <definedName name="MAE" localSheetId="0">'Overseas Properties S.A. '!#REF!</definedName>
    <definedName name="MAE">#REF!</definedName>
    <definedName name="MERCADO" localSheetId="0">'Overseas Properties S.A. '!$J$13</definedName>
    <definedName name="MERCADO">#REF!</definedName>
    <definedName name="NYSE" localSheetId="0">'Overseas Properties S.A. '!#REF!</definedName>
    <definedName name="NYSE">#REF!</definedName>
    <definedName name="PAGO" localSheetId="0">'Overseas Properties S.A. '!#REF!</definedName>
    <definedName name="PAGO">#REF!</definedName>
    <definedName name="PARIDAD" localSheetId="0">'Overseas Properties S.A. '!#REF!</definedName>
    <definedName name="PARIDAD">#REF!</definedName>
    <definedName name="PEGAR" localSheetId="0">'Overseas Properties S.A. '!#REF!</definedName>
    <definedName name="PEGAR">#REF!</definedName>
    <definedName name="PEGAR_DM" localSheetId="0">'Overseas Properties S.A. '!#REF!</definedName>
    <definedName name="PEGAR_DM">#REF!</definedName>
    <definedName name="PEGAR_INTERES" localSheetId="0">'Overseas Properties S.A. '!#REF!</definedName>
    <definedName name="PEGAR_INTERES">#REF!</definedName>
    <definedName name="PEGAR_PARIDAD" localSheetId="0">'Overseas Properties S.A. '!#REF!</definedName>
    <definedName name="PEGAR_PARIDAD">#REF!</definedName>
    <definedName name="PEGAR_PRE" localSheetId="0">'Overseas Properties S.A. '!#REF!</definedName>
    <definedName name="PEGAR_PRE">#REF!</definedName>
    <definedName name="PEGAR_RENTA" localSheetId="0">'Overseas Properties S.A. '!#REF!</definedName>
    <definedName name="PEGAR_RENTA">#REF!</definedName>
    <definedName name="PEGAR_TIR" localSheetId="0">'Overseas Properties S.A. '!#REF!</definedName>
    <definedName name="PEGAR_TIR">#REF!</definedName>
    <definedName name="PEGAR_VR" localSheetId="0">'Overseas Properties S.A. '!#REF!</definedName>
    <definedName name="PEGAR_VR">#REF!</definedName>
    <definedName name="PEGAR_VT" localSheetId="0">'Overseas Properties S.A. '!#REF!</definedName>
    <definedName name="PEGAR_VT">#REF!</definedName>
    <definedName name="PerFechaActual" localSheetId="0">'Overseas Properties S.A. '!$B$23:$Z$23</definedName>
    <definedName name="PerFechaActual">#REF!</definedName>
    <definedName name="PerFechas" localSheetId="0">'Overseas Properties S.A. '!$B$23:$B$28</definedName>
    <definedName name="PerFechas">#REF!</definedName>
    <definedName name="PerFinal" localSheetId="0">'Overseas Properties S.A. '!#REF!</definedName>
    <definedName name="PerFinal">#REF!</definedName>
    <definedName name="PPV" localSheetId="0">'Overseas Properties S.A. '!#REF!</definedName>
    <definedName name="PPV">#REF!</definedName>
    <definedName name="PZO" localSheetId="0">'Overseas Properties S.A. '!#REF!</definedName>
    <definedName name="PZO">#REF!</definedName>
    <definedName name="RDM" localSheetId="0">'Overseas Properties S.A. '!$H$18</definedName>
    <definedName name="RDM">#REF!</definedName>
    <definedName name="rentas" localSheetId="0">'Overseas Properties S.A. '!$H$23:$H$28</definedName>
    <definedName name="rentas">#REF!</definedName>
    <definedName name="Reut" localSheetId="0">'Overseas Properties S.A. '!#REF!</definedName>
    <definedName name="Reut">#REF!</definedName>
    <definedName name="RPPV" localSheetId="0">'Overseas Properties S.A. '!#REF!</definedName>
    <definedName name="RPPV">#REF!</definedName>
    <definedName name="SPD_L" localSheetId="0">'Overseas Properties S.A. '!#REF!</definedName>
    <definedName name="SPD_L">#REF!</definedName>
    <definedName name="SPD_T" localSheetId="0">'Overseas Properties S.A. '!#REF!</definedName>
    <definedName name="SPD_T">#REF!</definedName>
    <definedName name="T" localSheetId="0">'Overseas Properties S.A. '!$H$17</definedName>
    <definedName name="T">#REF!</definedName>
    <definedName name="T_LIB" localSheetId="0">'Overseas Properties S.A. '!#REF!</definedName>
    <definedName name="T_LIB">#REF!</definedName>
    <definedName name="TASA">'Overseas Properties S.A. '!#REF!</definedName>
    <definedName name="TIPODEPAGO" localSheetId="0">'Overseas Properties S.A. '!#REF!</definedName>
    <definedName name="TIPODEPAGO">#REF!</definedName>
    <definedName name="ULTCOT" localSheetId="0">'Overseas Properties S.A. '!#REF!</definedName>
    <definedName name="ULTCOT">#REF!</definedName>
    <definedName name="UltPrecio" localSheetId="0">'Overseas Properties S.A. '!#REF!</definedName>
    <definedName name="UltPrecio">#REF!</definedName>
    <definedName name="VP" localSheetId="0">'Overseas Properties S.A. '!#REF!</definedName>
    <definedName name="VP">#REF!</definedName>
    <definedName name="VR" localSheetId="0">'Overseas Properties S.A. '!#REF!</definedName>
    <definedName name="VR">#REF!</definedName>
    <definedName name="VRANT" localSheetId="0">'Overseas Properties S.A. '!#REF!</definedName>
    <definedName name="VRANT">#REF!</definedName>
    <definedName name="vt" localSheetId="0">'Overseas Properties S.A. '!#REF!</definedName>
    <definedName name="vt">#REF!</definedName>
    <definedName name="YIELD" localSheetId="0">'Overseas Properties S.A. '!#REF!</definedName>
    <definedName name="YIELD">#REF!</definedName>
  </definedNames>
  <calcPr calcId="125725"/>
</workbook>
</file>

<file path=xl/calcChain.xml><?xml version="1.0" encoding="utf-8"?>
<calcChain xmlns="http://schemas.openxmlformats.org/spreadsheetml/2006/main">
  <c r="F23" i="2"/>
  <c r="F24" s="1"/>
  <c r="F25" l="1"/>
  <c r="F26" l="1"/>
  <c r="F27" l="1"/>
  <c r="F28" l="1"/>
  <c r="H15" l="1"/>
  <c r="E23" s="1"/>
  <c r="H23" s="1"/>
  <c r="I23" l="1"/>
  <c r="G29"/>
  <c r="C23"/>
  <c r="C24"/>
  <c r="C25"/>
  <c r="C26"/>
  <c r="C27"/>
  <c r="C28"/>
  <c r="C22"/>
  <c r="D23" l="1"/>
  <c r="D28"/>
  <c r="D27" l="1"/>
  <c r="D26" l="1"/>
  <c r="D25"/>
  <c r="D24" l="1"/>
  <c r="I22" l="1"/>
  <c r="E28" l="1"/>
  <c r="H28" s="1"/>
  <c r="E27"/>
  <c r="H27" s="1"/>
  <c r="E25"/>
  <c r="H25" s="1"/>
  <c r="E26"/>
  <c r="H26" s="1"/>
  <c r="E24"/>
  <c r="H24" s="1"/>
  <c r="H29" s="1"/>
  <c r="I26" l="1"/>
  <c r="I25"/>
  <c r="I24"/>
  <c r="H17" s="1"/>
  <c r="I27"/>
  <c r="I28"/>
  <c r="K25" l="1"/>
  <c r="J27"/>
  <c r="J26"/>
  <c r="J24"/>
  <c r="I29"/>
  <c r="J25"/>
  <c r="J28"/>
  <c r="J23"/>
  <c r="K26" l="1"/>
  <c r="K27"/>
  <c r="K23"/>
  <c r="K28"/>
  <c r="K24"/>
  <c r="J29"/>
  <c r="K29" l="1"/>
  <c r="L26" l="1"/>
  <c r="M26" s="1"/>
  <c r="L25"/>
  <c r="M25" s="1"/>
  <c r="L27"/>
  <c r="M27" s="1"/>
  <c r="L23"/>
  <c r="M23" s="1"/>
  <c r="L28"/>
  <c r="M28" s="1"/>
  <c r="L24"/>
  <c r="M24" s="1"/>
  <c r="L29" l="1"/>
  <c r="M29"/>
  <c r="H18" s="1"/>
</calcChain>
</file>

<file path=xl/sharedStrings.xml><?xml version="1.0" encoding="utf-8"?>
<sst xmlns="http://schemas.openxmlformats.org/spreadsheetml/2006/main" count="24" uniqueCount="24">
  <si>
    <t>Amortiz</t>
  </si>
  <si>
    <t>Renta</t>
  </si>
  <si>
    <t>Total</t>
  </si>
  <si>
    <t>Vida
Promedio</t>
  </si>
  <si>
    <t>Pago
Descontado</t>
  </si>
  <si>
    <t>Ponderador</t>
  </si>
  <si>
    <t>Duration</t>
  </si>
  <si>
    <t>Valor
Residual</t>
  </si>
  <si>
    <t>Fecha de Emisión</t>
  </si>
  <si>
    <t>DURATION (AÑOS)</t>
  </si>
  <si>
    <t>Tasa</t>
  </si>
  <si>
    <t>A LICITAR</t>
  </si>
  <si>
    <t>TASA DE INTERES</t>
  </si>
  <si>
    <t xml:space="preserve">Fechas de Vencimientos
</t>
  </si>
  <si>
    <t>ORGANIZADOR Y COLOCADOR</t>
  </si>
  <si>
    <t>EMISOR</t>
  </si>
  <si>
    <t>T.I.R. (Efectiva Anual en u$s)</t>
  </si>
  <si>
    <t>OVERSEAS PROPERTIES S.A.</t>
  </si>
  <si>
    <t>BENEDIT BURSÁTIL S.A.</t>
  </si>
  <si>
    <t>OBLIGACIONES NEGOCIABLES PYME CNV GARANTIZADA SERIE I OVERSEAS PROPERTIES S.A.</t>
  </si>
  <si>
    <t>Precio a Valor Nominal</t>
  </si>
  <si>
    <t>Tasa a Licitar</t>
  </si>
  <si>
    <r>
      <t>Flujo de Fondos</t>
    </r>
    <r>
      <rPr>
        <b/>
        <vertAlign val="superscript"/>
        <sz val="9"/>
        <color theme="0"/>
        <rFont val="Geneva"/>
      </rPr>
      <t xml:space="preserve"> </t>
    </r>
  </si>
  <si>
    <t>Días</t>
  </si>
</sst>
</file>

<file path=xl/styles.xml><?xml version="1.0" encoding="utf-8"?>
<styleSheet xmlns="http://schemas.openxmlformats.org/spreadsheetml/2006/main">
  <numFmts count="12">
    <numFmt numFmtId="164" formatCode="#,##0&quot;$&quot;"/>
    <numFmt numFmtId="165" formatCode="#,##0.000"/>
    <numFmt numFmtId="166" formatCode="#,###"/>
    <numFmt numFmtId="167" formatCode="0.000"/>
    <numFmt numFmtId="168" formatCode="0.0000"/>
    <numFmt numFmtId="169" formatCode="0.00000"/>
    <numFmt numFmtId="170" formatCode="0.0000%"/>
    <numFmt numFmtId="171" formatCode="#,##0.000_);[Red]\(#,##0.000\)"/>
    <numFmt numFmtId="172" formatCode="[$-409]d\-mmm\-yy;@"/>
    <numFmt numFmtId="173" formatCode="#,##0.00000000000"/>
    <numFmt numFmtId="174" formatCode="#,##0.0000;[Red]\-#,##0.0000"/>
    <numFmt numFmtId="175" formatCode="#,##0.0000"/>
  </numFmts>
  <fonts count="31">
    <font>
      <sz val="9"/>
      <name val="Geneva"/>
    </font>
    <font>
      <b/>
      <sz val="9"/>
      <name val="Geneva"/>
    </font>
    <font>
      <sz val="10"/>
      <name val="Geneva"/>
    </font>
    <font>
      <sz val="9"/>
      <name val="Geneva"/>
    </font>
    <font>
      <b/>
      <i/>
      <sz val="9"/>
      <color indexed="37"/>
      <name val="Geneva"/>
    </font>
    <font>
      <sz val="10"/>
      <name val="Arial"/>
      <family val="2"/>
    </font>
    <font>
      <b/>
      <sz val="8"/>
      <name val="Geneva"/>
    </font>
    <font>
      <sz val="9"/>
      <name val="Arial"/>
      <family val="2"/>
    </font>
    <font>
      <sz val="9"/>
      <color indexed="8"/>
      <name val="Geneva"/>
    </font>
    <font>
      <sz val="8"/>
      <name val="Geneva"/>
    </font>
    <font>
      <b/>
      <u/>
      <sz val="9"/>
      <color indexed="20"/>
      <name val="Geneva"/>
    </font>
    <font>
      <b/>
      <i/>
      <u/>
      <sz val="10"/>
      <color indexed="16"/>
      <name val="Geneva"/>
    </font>
    <font>
      <b/>
      <sz val="10"/>
      <name val="Geneva"/>
    </font>
    <font>
      <b/>
      <sz val="10"/>
      <color indexed="10"/>
      <name val="Geneva"/>
    </font>
    <font>
      <b/>
      <i/>
      <sz val="14"/>
      <color indexed="18"/>
      <name val="Geneva"/>
    </font>
    <font>
      <b/>
      <i/>
      <sz val="16"/>
      <color indexed="18"/>
      <name val="Geneva"/>
    </font>
    <font>
      <b/>
      <sz val="9"/>
      <color indexed="10"/>
      <name val="Geneva"/>
    </font>
    <font>
      <b/>
      <i/>
      <sz val="10"/>
      <color indexed="10"/>
      <name val="Geneva"/>
    </font>
    <font>
      <sz val="9"/>
      <name val="Arial"/>
      <family val="2"/>
    </font>
    <font>
      <b/>
      <sz val="10"/>
      <name val="Arial"/>
      <family val="2"/>
    </font>
    <font>
      <b/>
      <i/>
      <sz val="10"/>
      <name val="Geneva"/>
    </font>
    <font>
      <b/>
      <sz val="14"/>
      <color indexed="18"/>
      <name val="Geneva"/>
    </font>
    <font>
      <b/>
      <sz val="14"/>
      <name val="Geneva"/>
    </font>
    <font>
      <b/>
      <sz val="12"/>
      <name val="Geneva"/>
    </font>
    <font>
      <i/>
      <sz val="10"/>
      <name val="Geneva"/>
    </font>
    <font>
      <sz val="10"/>
      <color theme="1"/>
      <name val="Geneva"/>
    </font>
    <font>
      <sz val="9"/>
      <color theme="1"/>
      <name val="Geneva"/>
    </font>
    <font>
      <sz val="10"/>
      <color theme="1"/>
      <name val="Arial"/>
      <family val="2"/>
    </font>
    <font>
      <b/>
      <sz val="8"/>
      <color theme="0"/>
      <name val="Geneva"/>
    </font>
    <font>
      <b/>
      <sz val="9"/>
      <color theme="0"/>
      <name val="Geneva"/>
    </font>
    <font>
      <b/>
      <vertAlign val="superscript"/>
      <sz val="9"/>
      <color theme="0"/>
      <name val="Geneva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0" fontId="2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</cellStyleXfs>
  <cellXfs count="151">
    <xf numFmtId="0" fontId="0" fillId="0" borderId="0" xfId="0"/>
    <xf numFmtId="0" fontId="14" fillId="0" borderId="0" xfId="0" applyFont="1" applyBorder="1" applyAlignment="1" applyProtection="1">
      <alignment horizontal="right" vertical="center" wrapText="1"/>
      <protection hidden="1"/>
    </xf>
    <xf numFmtId="0" fontId="0" fillId="0" borderId="0" xfId="0" applyAlignment="1" applyProtection="1">
      <alignment vertical="center"/>
      <protection hidden="1"/>
    </xf>
    <xf numFmtId="164" fontId="0" fillId="0" borderId="0" xfId="0" applyNumberFormat="1" applyAlignment="1" applyProtection="1">
      <alignment vertical="center"/>
      <protection hidden="1"/>
    </xf>
    <xf numFmtId="166" fontId="0" fillId="0" borderId="0" xfId="0" applyNumberFormat="1" applyFill="1" applyBorder="1" applyAlignment="1" applyProtection="1">
      <alignment vertical="center"/>
      <protection hidden="1"/>
    </xf>
    <xf numFmtId="164" fontId="2" fillId="0" borderId="1" xfId="0" applyNumberFormat="1" applyFont="1" applyBorder="1" applyAlignment="1" applyProtection="1">
      <alignment vertical="center"/>
      <protection hidden="1"/>
    </xf>
    <xf numFmtId="0" fontId="10" fillId="0" borderId="0" xfId="0" applyFont="1" applyFill="1" applyBorder="1" applyAlignment="1" applyProtection="1">
      <alignment horizontal="left" vertical="center"/>
      <protection hidden="1"/>
    </xf>
    <xf numFmtId="164" fontId="0" fillId="0" borderId="0" xfId="0" applyNumberFormat="1" applyBorder="1" applyAlignment="1" applyProtection="1">
      <alignment vertical="center"/>
      <protection hidden="1"/>
    </xf>
    <xf numFmtId="15" fontId="4" fillId="0" borderId="0" xfId="0" applyNumberFormat="1" applyFont="1" applyBorder="1" applyAlignment="1" applyProtection="1">
      <alignment vertical="center"/>
      <protection hidden="1"/>
    </xf>
    <xf numFmtId="0" fontId="11" fillId="0" borderId="0" xfId="0" applyFont="1" applyFill="1" applyBorder="1" applyAlignment="1" applyProtection="1">
      <alignment horizontal="left" vertical="center"/>
      <protection hidden="1"/>
    </xf>
    <xf numFmtId="15" fontId="12" fillId="2" borderId="0" xfId="0" applyNumberFormat="1" applyFont="1" applyFill="1" applyBorder="1" applyAlignment="1" applyProtection="1">
      <alignment vertical="center"/>
      <protection hidden="1"/>
    </xf>
    <xf numFmtId="2" fontId="0" fillId="0" borderId="0" xfId="0" applyNumberFormat="1" applyAlignment="1" applyProtection="1">
      <alignment vertical="center"/>
      <protection hidden="1"/>
    </xf>
    <xf numFmtId="38" fontId="3" fillId="0" borderId="0" xfId="1" applyNumberFormat="1" applyFont="1" applyBorder="1" applyAlignment="1" applyProtection="1">
      <alignment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3" fillId="0" borderId="0" xfId="2" applyAlignment="1" applyProtection="1">
      <alignment vertical="center"/>
      <protection hidden="1"/>
    </xf>
    <xf numFmtId="2" fontId="0" fillId="0" borderId="0" xfId="0" applyNumberForma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15" fontId="5" fillId="0" borderId="0" xfId="0" applyNumberFormat="1" applyFont="1" applyAlignment="1" applyProtection="1">
      <alignment vertical="center"/>
      <protection hidden="1"/>
    </xf>
    <xf numFmtId="10" fontId="0" fillId="0" borderId="0" xfId="0" applyNumberFormat="1" applyAlignment="1" applyProtection="1">
      <alignment vertical="center"/>
      <protection hidden="1"/>
    </xf>
    <xf numFmtId="0" fontId="0" fillId="0" borderId="0" xfId="0" applyFill="1" applyBorder="1" applyAlignment="1" applyProtection="1">
      <alignment vertical="center"/>
      <protection hidden="1"/>
    </xf>
    <xf numFmtId="14" fontId="0" fillId="0" borderId="0" xfId="0" applyNumberFormat="1" applyBorder="1" applyAlignment="1" applyProtection="1">
      <alignment vertical="center"/>
      <protection hidden="1"/>
    </xf>
    <xf numFmtId="1" fontId="0" fillId="0" borderId="0" xfId="0" applyNumberFormat="1" applyBorder="1" applyAlignment="1" applyProtection="1">
      <alignment vertical="center"/>
      <protection hidden="1"/>
    </xf>
    <xf numFmtId="4" fontId="0" fillId="0" borderId="0" xfId="0" applyNumberFormat="1" applyBorder="1" applyAlignment="1" applyProtection="1">
      <alignment vertical="center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right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168" fontId="6" fillId="0" borderId="0" xfId="0" applyNumberFormat="1" applyFont="1" applyBorder="1" applyAlignment="1" applyProtection="1">
      <alignment horizontal="right" vertical="center"/>
      <protection hidden="1"/>
    </xf>
    <xf numFmtId="2" fontId="6" fillId="0" borderId="0" xfId="0" applyNumberFormat="1" applyFont="1" applyBorder="1" applyAlignment="1" applyProtection="1">
      <alignment horizontal="right" vertical="center"/>
      <protection hidden="1"/>
    </xf>
    <xf numFmtId="0" fontId="7" fillId="0" borderId="0" xfId="0" applyFont="1" applyBorder="1" applyAlignment="1" applyProtection="1">
      <alignment vertical="center"/>
      <protection hidden="1"/>
    </xf>
    <xf numFmtId="40" fontId="1" fillId="0" borderId="0" xfId="1" applyNumberFormat="1" applyFont="1" applyBorder="1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right" vertical="center"/>
      <protection hidden="1"/>
    </xf>
    <xf numFmtId="2" fontId="1" fillId="0" borderId="0" xfId="0" applyNumberFormat="1" applyFont="1" applyFill="1" applyBorder="1" applyAlignment="1" applyProtection="1">
      <alignment horizontal="center" vertical="center"/>
      <protection hidden="1"/>
    </xf>
    <xf numFmtId="165" fontId="0" fillId="0" borderId="0" xfId="0" applyNumberFormat="1" applyBorder="1" applyAlignment="1" applyProtection="1">
      <alignment vertical="center"/>
      <protection hidden="1"/>
    </xf>
    <xf numFmtId="38" fontId="8" fillId="0" borderId="0" xfId="1" quotePrefix="1" applyNumberFormat="1" applyFont="1" applyFill="1" applyBorder="1" applyAlignment="1" applyProtection="1">
      <alignment horizontal="right" vertical="center"/>
      <protection hidden="1"/>
    </xf>
    <xf numFmtId="38" fontId="8" fillId="0" borderId="0" xfId="1" applyNumberFormat="1" applyFont="1" applyBorder="1" applyAlignment="1" applyProtection="1">
      <alignment horizontal="right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2" fontId="0" fillId="0" borderId="0" xfId="0" applyNumberFormat="1" applyFill="1" applyBorder="1" applyAlignment="1" applyProtection="1">
      <alignment horizontal="center" vertical="center"/>
      <protection hidden="1"/>
    </xf>
    <xf numFmtId="169" fontId="7" fillId="0" borderId="0" xfId="0" applyNumberFormat="1" applyFont="1" applyFill="1" applyBorder="1" applyAlignment="1" applyProtection="1">
      <alignment vertical="center"/>
      <protection hidden="1"/>
    </xf>
    <xf numFmtId="167" fontId="7" fillId="0" borderId="0" xfId="0" applyNumberFormat="1" applyFont="1" applyFill="1" applyBorder="1" applyAlignment="1" applyProtection="1">
      <alignment vertical="center"/>
      <protection hidden="1"/>
    </xf>
    <xf numFmtId="168" fontId="7" fillId="0" borderId="0" xfId="0" applyNumberFormat="1" applyFont="1" applyFill="1" applyBorder="1" applyAlignment="1" applyProtection="1">
      <alignment vertical="center"/>
      <protection hidden="1"/>
    </xf>
    <xf numFmtId="171" fontId="3" fillId="0" borderId="0" xfId="1" applyNumberFormat="1" applyFont="1" applyFill="1" applyBorder="1" applyAlignment="1" applyProtection="1">
      <alignment vertical="center"/>
      <protection hidden="1"/>
    </xf>
    <xf numFmtId="4" fontId="0" fillId="0" borderId="0" xfId="0" applyNumberFormat="1" applyFill="1" applyBorder="1" applyAlignment="1" applyProtection="1">
      <alignment vertical="center"/>
      <protection hidden="1"/>
    </xf>
    <xf numFmtId="2" fontId="0" fillId="0" borderId="0" xfId="0" applyNumberFormat="1" applyFill="1" applyBorder="1" applyAlignment="1" applyProtection="1">
      <alignment vertical="center"/>
      <protection hidden="1"/>
    </xf>
    <xf numFmtId="171" fontId="3" fillId="0" borderId="0" xfId="1" applyNumberFormat="1" applyFont="1" applyBorder="1" applyAlignment="1" applyProtection="1">
      <alignment vertical="center"/>
      <protection hidden="1"/>
    </xf>
    <xf numFmtId="4" fontId="0" fillId="2" borderId="0" xfId="0" applyNumberFormat="1" applyFill="1" applyBorder="1" applyAlignment="1" applyProtection="1">
      <alignment vertical="center"/>
      <protection hidden="1"/>
    </xf>
    <xf numFmtId="169" fontId="7" fillId="0" borderId="0" xfId="0" applyNumberFormat="1" applyFont="1" applyBorder="1" applyAlignment="1" applyProtection="1">
      <alignment vertical="center"/>
      <protection hidden="1"/>
    </xf>
    <xf numFmtId="167" fontId="7" fillId="0" borderId="0" xfId="0" applyNumberFormat="1" applyFont="1" applyBorder="1" applyAlignment="1" applyProtection="1">
      <alignment vertical="center"/>
      <protection hidden="1"/>
    </xf>
    <xf numFmtId="168" fontId="7" fillId="0" borderId="0" xfId="0" applyNumberFormat="1" applyFont="1" applyBorder="1" applyAlignment="1" applyProtection="1">
      <alignment vertical="center"/>
      <protection hidden="1"/>
    </xf>
    <xf numFmtId="1" fontId="0" fillId="0" borderId="0" xfId="0" applyNumberFormat="1" applyAlignment="1" applyProtection="1">
      <alignment vertical="center"/>
      <protection hidden="1"/>
    </xf>
    <xf numFmtId="168" fontId="0" fillId="0" borderId="0" xfId="0" applyNumberFormat="1" applyAlignment="1" applyProtection="1">
      <alignment vertical="center"/>
      <protection hidden="1"/>
    </xf>
    <xf numFmtId="0" fontId="13" fillId="0" borderId="0" xfId="0" applyFont="1" applyBorder="1" applyAlignment="1" applyProtection="1">
      <alignment horizontal="left" vertical="center"/>
      <protection hidden="1"/>
    </xf>
    <xf numFmtId="0" fontId="9" fillId="0" borderId="0" xfId="0" applyFont="1" applyAlignment="1" applyProtection="1">
      <alignment vertical="center"/>
      <protection hidden="1"/>
    </xf>
    <xf numFmtId="1" fontId="9" fillId="0" borderId="0" xfId="0" applyNumberFormat="1" applyFont="1" applyAlignment="1" applyProtection="1">
      <alignment vertical="center"/>
      <protection hidden="1"/>
    </xf>
    <xf numFmtId="0" fontId="9" fillId="0" borderId="0" xfId="0" applyFont="1" applyFill="1" applyAlignment="1" applyProtection="1">
      <alignment vertical="center"/>
      <protection hidden="1"/>
    </xf>
    <xf numFmtId="2" fontId="9" fillId="0" borderId="0" xfId="0" applyNumberFormat="1" applyFont="1" applyAlignment="1" applyProtection="1">
      <alignment vertical="center"/>
      <protection hidden="1"/>
    </xf>
    <xf numFmtId="164" fontId="1" fillId="0" borderId="0" xfId="0" applyNumberFormat="1" applyFont="1" applyBorder="1" applyAlignment="1" applyProtection="1">
      <alignment vertical="center"/>
      <protection hidden="1"/>
    </xf>
    <xf numFmtId="0" fontId="16" fillId="0" borderId="0" xfId="0" applyFont="1" applyBorder="1" applyAlignment="1" applyProtection="1">
      <alignment horizontal="left" vertical="center"/>
      <protection hidden="1"/>
    </xf>
    <xf numFmtId="0" fontId="17" fillId="0" borderId="0" xfId="0" applyFont="1" applyBorder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5" fillId="0" borderId="0" xfId="0" applyFont="1" applyBorder="1" applyAlignment="1" applyProtection="1">
      <alignment horizontal="right" vertical="center" wrapText="1"/>
      <protection hidden="1"/>
    </xf>
    <xf numFmtId="0" fontId="14" fillId="3" borderId="0" xfId="0" applyFont="1" applyFill="1" applyBorder="1" applyAlignment="1" applyProtection="1">
      <alignment horizontal="right" vertical="center" wrapText="1"/>
      <protection hidden="1"/>
    </xf>
    <xf numFmtId="0" fontId="21" fillId="0" borderId="0" xfId="0" applyFont="1" applyBorder="1" applyAlignment="1" applyProtection="1">
      <alignment horizontal="right" vertical="center" wrapText="1"/>
      <protection hidden="1"/>
    </xf>
    <xf numFmtId="0" fontId="12" fillId="3" borderId="0" xfId="0" applyFont="1" applyFill="1" applyBorder="1" applyAlignment="1" applyProtection="1">
      <alignment horizontal="left" vertical="center"/>
      <protection hidden="1"/>
    </xf>
    <xf numFmtId="0" fontId="22" fillId="3" borderId="0" xfId="0" applyFont="1" applyFill="1" applyBorder="1" applyAlignment="1" applyProtection="1">
      <alignment horizontal="right" vertical="center" wrapText="1"/>
      <protection hidden="1"/>
    </xf>
    <xf numFmtId="167" fontId="18" fillId="0" borderId="0" xfId="0" applyNumberFormat="1" applyFont="1" applyFill="1" applyBorder="1" applyAlignment="1" applyProtection="1">
      <alignment vertical="center" wrapText="1"/>
      <protection hidden="1"/>
    </xf>
    <xf numFmtId="164" fontId="23" fillId="0" borderId="0" xfId="0" applyNumberFormat="1" applyFont="1" applyBorder="1" applyAlignment="1" applyProtection="1">
      <alignment vertical="center" wrapText="1"/>
      <protection hidden="1"/>
    </xf>
    <xf numFmtId="15" fontId="0" fillId="3" borderId="4" xfId="0" applyNumberFormat="1" applyFont="1" applyFill="1" applyBorder="1" applyAlignment="1" applyProtection="1">
      <alignment horizontal="center" vertical="center"/>
      <protection hidden="1"/>
    </xf>
    <xf numFmtId="2" fontId="0" fillId="0" borderId="4" xfId="0" applyNumberFormat="1" applyFill="1" applyBorder="1" applyAlignment="1" applyProtection="1">
      <alignment horizontal="center" vertical="center"/>
      <protection hidden="1"/>
    </xf>
    <xf numFmtId="2" fontId="0" fillId="0" borderId="4" xfId="0" applyNumberFormat="1" applyBorder="1" applyAlignment="1" applyProtection="1">
      <alignment horizontal="right" vertical="center"/>
      <protection hidden="1"/>
    </xf>
    <xf numFmtId="14" fontId="0" fillId="3" borderId="4" xfId="0" applyNumberFormat="1" applyFont="1" applyFill="1" applyBorder="1" applyAlignment="1" applyProtection="1">
      <alignment horizontal="center" vertical="center"/>
      <protection hidden="1"/>
    </xf>
    <xf numFmtId="0" fontId="0" fillId="3" borderId="4" xfId="0" applyFont="1" applyFill="1" applyBorder="1" applyAlignment="1" applyProtection="1">
      <alignment horizontal="center" vertical="center"/>
      <protection hidden="1"/>
    </xf>
    <xf numFmtId="4" fontId="0" fillId="3" borderId="4" xfId="0" applyNumberFormat="1" applyFont="1" applyFill="1" applyBorder="1" applyAlignment="1" applyProtection="1">
      <alignment horizontal="center" vertical="center"/>
      <protection hidden="1"/>
    </xf>
    <xf numFmtId="2" fontId="0" fillId="0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4" xfId="0" applyFont="1" applyFill="1" applyBorder="1" applyAlignment="1" applyProtection="1">
      <alignment horizontal="center" vertical="center"/>
      <protection hidden="1"/>
    </xf>
    <xf numFmtId="2" fontId="0" fillId="0" borderId="4" xfId="0" applyNumberFormat="1" applyFont="1" applyBorder="1" applyAlignment="1" applyProtection="1">
      <alignment horizontal="right" vertical="center"/>
      <protection hidden="1"/>
    </xf>
    <xf numFmtId="3" fontId="0" fillId="0" borderId="4" xfId="0" applyNumberFormat="1" applyFont="1" applyBorder="1" applyAlignment="1" applyProtection="1">
      <alignment horizontal="right" vertical="center"/>
      <protection hidden="1"/>
    </xf>
    <xf numFmtId="0" fontId="20" fillId="3" borderId="0" xfId="0" applyFont="1" applyFill="1" applyBorder="1" applyAlignment="1" applyProtection="1">
      <alignment horizontal="left" vertical="center"/>
      <protection hidden="1"/>
    </xf>
    <xf numFmtId="172" fontId="9" fillId="0" borderId="0" xfId="0" applyNumberFormat="1" applyFont="1" applyAlignment="1" applyProtection="1">
      <alignment vertical="center"/>
      <protection hidden="1"/>
    </xf>
    <xf numFmtId="170" fontId="9" fillId="0" borderId="0" xfId="3" applyNumberFormat="1" applyFont="1" applyAlignment="1" applyProtection="1">
      <alignment horizontal="center"/>
      <protection hidden="1"/>
    </xf>
    <xf numFmtId="172" fontId="0" fillId="0" borderId="0" xfId="0" applyNumberFormat="1" applyAlignment="1" applyProtection="1">
      <alignment vertical="center"/>
      <protection hidden="1"/>
    </xf>
    <xf numFmtId="0" fontId="6" fillId="0" borderId="0" xfId="0" applyFont="1" applyAlignment="1" applyProtection="1">
      <alignment horizontal="right" vertical="center"/>
      <protection hidden="1"/>
    </xf>
    <xf numFmtId="172" fontId="9" fillId="0" borderId="0" xfId="0" applyNumberFormat="1" applyFont="1" applyAlignment="1" applyProtection="1">
      <alignment horizontal="center"/>
      <protection hidden="1"/>
    </xf>
    <xf numFmtId="168" fontId="9" fillId="0" borderId="0" xfId="3" applyNumberFormat="1" applyFont="1" applyAlignment="1" applyProtection="1">
      <alignment horizontal="center"/>
      <protection hidden="1"/>
    </xf>
    <xf numFmtId="173" fontId="0" fillId="0" borderId="0" xfId="0" applyNumberFormat="1" applyAlignment="1" applyProtection="1">
      <alignment vertical="center"/>
      <protection hidden="1"/>
    </xf>
    <xf numFmtId="14" fontId="0" fillId="0" borderId="4" xfId="0" applyNumberFormat="1" applyFont="1" applyBorder="1" applyAlignment="1" applyProtection="1">
      <alignment horizontal="center" vertical="center"/>
      <protection hidden="1"/>
    </xf>
    <xf numFmtId="174" fontId="0" fillId="0" borderId="0" xfId="0" applyNumberFormat="1" applyAlignment="1" applyProtection="1">
      <alignment vertical="center"/>
      <protection hidden="1"/>
    </xf>
    <xf numFmtId="174" fontId="23" fillId="0" borderId="0" xfId="0" applyNumberFormat="1" applyFont="1" applyBorder="1" applyAlignment="1" applyProtection="1">
      <alignment vertical="center" wrapText="1"/>
      <protection hidden="1"/>
    </xf>
    <xf numFmtId="174" fontId="0" fillId="0" borderId="0" xfId="1" applyNumberFormat="1" applyFont="1" applyAlignment="1" applyProtection="1">
      <alignment vertical="center"/>
      <protection hidden="1"/>
    </xf>
    <xf numFmtId="174" fontId="0" fillId="0" borderId="0" xfId="0" applyNumberFormat="1" applyBorder="1" applyAlignment="1" applyProtection="1">
      <alignment vertical="center"/>
      <protection hidden="1"/>
    </xf>
    <xf numFmtId="174" fontId="0" fillId="3" borderId="4" xfId="0" applyNumberFormat="1" applyFont="1" applyFill="1" applyBorder="1" applyAlignment="1" applyProtection="1">
      <alignment horizontal="center" vertical="center"/>
      <protection hidden="1"/>
    </xf>
    <xf numFmtId="174" fontId="0" fillId="0" borderId="4" xfId="0" applyNumberFormat="1" applyFont="1" applyBorder="1" applyAlignment="1" applyProtection="1">
      <alignment horizontal="center" vertical="center"/>
      <protection hidden="1"/>
    </xf>
    <xf numFmtId="174" fontId="9" fillId="0" borderId="0" xfId="0" applyNumberFormat="1" applyFont="1" applyAlignment="1" applyProtection="1">
      <alignment vertical="center"/>
      <protection hidden="1"/>
    </xf>
    <xf numFmtId="174" fontId="9" fillId="0" borderId="0" xfId="1" applyNumberFormat="1" applyFont="1" applyAlignment="1" applyProtection="1">
      <alignment vertical="center"/>
      <protection hidden="1"/>
    </xf>
    <xf numFmtId="174" fontId="23" fillId="0" borderId="0" xfId="1" applyNumberFormat="1" applyFont="1" applyBorder="1" applyAlignment="1" applyProtection="1">
      <alignment vertical="center" wrapText="1"/>
      <protection hidden="1"/>
    </xf>
    <xf numFmtId="174" fontId="1" fillId="0" borderId="1" xfId="1" applyNumberFormat="1" applyFont="1" applyBorder="1" applyAlignment="1" applyProtection="1">
      <alignment horizontal="left" vertical="center" indent="7"/>
      <protection hidden="1"/>
    </xf>
    <xf numFmtId="174" fontId="0" fillId="0" borderId="0" xfId="1" applyNumberFormat="1" applyFont="1" applyBorder="1" applyAlignment="1" applyProtection="1">
      <alignment vertical="center"/>
      <protection hidden="1"/>
    </xf>
    <xf numFmtId="174" fontId="0" fillId="3" borderId="4" xfId="1" applyNumberFormat="1" applyFont="1" applyFill="1" applyBorder="1" applyAlignment="1" applyProtection="1">
      <alignment horizontal="center" vertical="center"/>
      <protection hidden="1"/>
    </xf>
    <xf numFmtId="168" fontId="0" fillId="0" borderId="4" xfId="0" applyNumberFormat="1" applyFont="1" applyBorder="1" applyAlignment="1" applyProtection="1">
      <alignment horizontal="right" vertical="center"/>
      <protection hidden="1"/>
    </xf>
    <xf numFmtId="168" fontId="0" fillId="0" borderId="4" xfId="0" applyNumberFormat="1" applyFont="1" applyBorder="1" applyAlignment="1" applyProtection="1">
      <alignment vertical="center"/>
      <protection hidden="1"/>
    </xf>
    <xf numFmtId="168" fontId="0" fillId="0" borderId="4" xfId="0" applyNumberFormat="1" applyFont="1" applyBorder="1" applyProtection="1">
      <protection hidden="1"/>
    </xf>
    <xf numFmtId="0" fontId="9" fillId="0" borderId="4" xfId="0" applyFont="1" applyBorder="1" applyAlignment="1" applyProtection="1">
      <alignment vertical="center"/>
      <protection hidden="1"/>
    </xf>
    <xf numFmtId="1" fontId="9" fillId="0" borderId="4" xfId="0" applyNumberFormat="1" applyFont="1" applyBorder="1" applyAlignment="1" applyProtection="1">
      <alignment vertical="center"/>
      <protection hidden="1"/>
    </xf>
    <xf numFmtId="174" fontId="9" fillId="0" borderId="4" xfId="1" applyNumberFormat="1" applyFont="1" applyBorder="1" applyAlignment="1" applyProtection="1">
      <alignment vertical="center"/>
      <protection hidden="1"/>
    </xf>
    <xf numFmtId="168" fontId="3" fillId="0" borderId="4" xfId="3" applyNumberFormat="1" applyFont="1" applyBorder="1" applyAlignment="1" applyProtection="1">
      <protection hidden="1"/>
    </xf>
    <xf numFmtId="164" fontId="2" fillId="0" borderId="1" xfId="0" applyNumberFormat="1" applyFont="1" applyFill="1" applyBorder="1" applyAlignment="1" applyProtection="1">
      <alignment vertical="center"/>
      <protection hidden="1"/>
    </xf>
    <xf numFmtId="174" fontId="3" fillId="0" borderId="1" xfId="1" applyNumberFormat="1" applyFont="1" applyFill="1" applyBorder="1" applyAlignment="1" applyProtection="1">
      <alignment vertical="center"/>
      <protection hidden="1"/>
    </xf>
    <xf numFmtId="164" fontId="0" fillId="0" borderId="5" xfId="0" applyNumberFormat="1" applyBorder="1" applyAlignment="1" applyProtection="1">
      <alignment vertical="center"/>
      <protection hidden="1"/>
    </xf>
    <xf numFmtId="164" fontId="0" fillId="0" borderId="6" xfId="0" applyNumberFormat="1" applyBorder="1" applyAlignment="1" applyProtection="1">
      <alignment vertical="center"/>
      <protection hidden="1"/>
    </xf>
    <xf numFmtId="174" fontId="0" fillId="0" borderId="6" xfId="1" applyNumberFormat="1" applyFont="1" applyBorder="1" applyAlignment="1" applyProtection="1">
      <alignment vertical="center"/>
      <protection hidden="1"/>
    </xf>
    <xf numFmtId="164" fontId="2" fillId="0" borderId="8" xfId="0" applyNumberFormat="1" applyFont="1" applyFill="1" applyBorder="1" applyAlignment="1" applyProtection="1">
      <alignment vertical="center"/>
      <protection hidden="1"/>
    </xf>
    <xf numFmtId="10" fontId="24" fillId="0" borderId="9" xfId="3" applyNumberFormat="1" applyFont="1" applyFill="1" applyBorder="1" applyAlignment="1" applyProtection="1">
      <alignment vertical="center"/>
      <protection hidden="1"/>
    </xf>
    <xf numFmtId="164" fontId="2" fillId="0" borderId="8" xfId="0" applyNumberFormat="1" applyFont="1" applyBorder="1" applyAlignment="1" applyProtection="1">
      <alignment vertical="center"/>
      <protection hidden="1"/>
    </xf>
    <xf numFmtId="10" fontId="19" fillId="0" borderId="9" xfId="3" applyNumberFormat="1" applyFont="1" applyBorder="1" applyAlignment="1" applyProtection="1">
      <alignment vertical="center"/>
      <protection hidden="1"/>
    </xf>
    <xf numFmtId="0" fontId="0" fillId="0" borderId="10" xfId="0" applyFill="1" applyBorder="1" applyAlignment="1" applyProtection="1">
      <alignment vertical="center"/>
      <protection hidden="1"/>
    </xf>
    <xf numFmtId="0" fontId="0" fillId="0" borderId="11" xfId="0" applyFill="1" applyBorder="1" applyAlignment="1" applyProtection="1">
      <alignment vertical="center"/>
      <protection hidden="1"/>
    </xf>
    <xf numFmtId="174" fontId="0" fillId="0" borderId="11" xfId="1" applyNumberFormat="1" applyFont="1" applyFill="1" applyBorder="1" applyAlignment="1" applyProtection="1">
      <alignment vertical="center"/>
      <protection hidden="1"/>
    </xf>
    <xf numFmtId="14" fontId="2" fillId="0" borderId="12" xfId="0" applyNumberFormat="1" applyFont="1" applyBorder="1" applyAlignment="1" applyProtection="1">
      <alignment vertical="center"/>
      <protection hidden="1"/>
    </xf>
    <xf numFmtId="164" fontId="25" fillId="0" borderId="13" xfId="0" applyNumberFormat="1" applyFont="1" applyBorder="1" applyAlignment="1" applyProtection="1">
      <alignment vertical="center"/>
      <protection hidden="1"/>
    </xf>
    <xf numFmtId="164" fontId="25" fillId="0" borderId="14" xfId="0" applyNumberFormat="1" applyFont="1" applyBorder="1" applyAlignment="1" applyProtection="1">
      <alignment vertical="center"/>
      <protection hidden="1"/>
    </xf>
    <xf numFmtId="174" fontId="26" fillId="0" borderId="14" xfId="1" applyNumberFormat="1" applyFont="1" applyBorder="1" applyAlignment="1" applyProtection="1">
      <alignment vertical="center"/>
      <protection hidden="1"/>
    </xf>
    <xf numFmtId="170" fontId="27" fillId="0" borderId="15" xfId="3" applyNumberFormat="1" applyFont="1" applyBorder="1" applyAlignment="1" applyProtection="1">
      <alignment vertical="center"/>
      <protection hidden="1"/>
    </xf>
    <xf numFmtId="0" fontId="25" fillId="0" borderId="10" xfId="0" applyFont="1" applyBorder="1" applyAlignment="1" applyProtection="1">
      <alignment vertical="center"/>
      <protection hidden="1"/>
    </xf>
    <xf numFmtId="0" fontId="25" fillId="0" borderId="11" xfId="0" applyFont="1" applyBorder="1" applyAlignment="1" applyProtection="1">
      <alignment vertical="center"/>
      <protection hidden="1"/>
    </xf>
    <xf numFmtId="174" fontId="26" fillId="0" borderId="11" xfId="1" applyNumberFormat="1" applyFont="1" applyBorder="1" applyAlignment="1" applyProtection="1">
      <alignment vertical="center"/>
      <protection hidden="1"/>
    </xf>
    <xf numFmtId="174" fontId="27" fillId="0" borderId="16" xfId="1" applyNumberFormat="1" applyFont="1" applyBorder="1" applyAlignment="1" applyProtection="1">
      <alignment vertical="center"/>
      <protection hidden="1"/>
    </xf>
    <xf numFmtId="174" fontId="29" fillId="4" borderId="0" xfId="0" applyNumberFormat="1" applyFont="1" applyFill="1" applyBorder="1" applyAlignment="1" applyProtection="1">
      <alignment horizontal="center" vertical="center"/>
      <protection hidden="1"/>
    </xf>
    <xf numFmtId="4" fontId="29" fillId="4" borderId="0" xfId="0" applyNumberFormat="1" applyFont="1" applyFill="1" applyBorder="1" applyAlignment="1" applyProtection="1">
      <alignment horizontal="center" vertical="center"/>
      <protection hidden="1"/>
    </xf>
    <xf numFmtId="2" fontId="29" fillId="4" borderId="0" xfId="0" applyNumberFormat="1" applyFont="1" applyFill="1" applyBorder="1" applyAlignment="1" applyProtection="1">
      <alignment horizontal="center" vertical="center"/>
      <protection hidden="1"/>
    </xf>
    <xf numFmtId="3" fontId="0" fillId="0" borderId="4" xfId="0" applyNumberFormat="1" applyFont="1" applyBorder="1" applyAlignment="1" applyProtection="1">
      <alignment vertical="center"/>
      <protection hidden="1"/>
    </xf>
    <xf numFmtId="175" fontId="0" fillId="0" borderId="4" xfId="0" applyNumberFormat="1" applyFont="1" applyBorder="1" applyAlignment="1" applyProtection="1">
      <alignment vertical="center"/>
      <protection hidden="1"/>
    </xf>
    <xf numFmtId="175" fontId="0" fillId="3" borderId="4" xfId="0" applyNumberFormat="1" applyFont="1" applyFill="1" applyBorder="1" applyAlignment="1" applyProtection="1">
      <alignment horizontal="right" vertical="center"/>
      <protection hidden="1"/>
    </xf>
    <xf numFmtId="2" fontId="29" fillId="4" borderId="0" xfId="0" applyNumberFormat="1" applyFont="1" applyFill="1" applyBorder="1" applyAlignment="1" applyProtection="1">
      <alignment horizontal="center" vertical="center"/>
      <protection hidden="1"/>
    </xf>
    <xf numFmtId="167" fontId="29" fillId="4" borderId="0" xfId="0" applyNumberFormat="1" applyFont="1" applyFill="1" applyBorder="1" applyAlignment="1" applyProtection="1">
      <alignment horizontal="center" vertical="center" wrapText="1"/>
      <protection hidden="1"/>
    </xf>
    <xf numFmtId="168" fontId="29" fillId="4" borderId="0" xfId="0" applyNumberFormat="1" applyFont="1" applyFill="1" applyBorder="1" applyAlignment="1" applyProtection="1">
      <alignment horizontal="center" vertical="center" wrapText="1"/>
      <protection hidden="1"/>
    </xf>
    <xf numFmtId="164" fontId="23" fillId="0" borderId="0" xfId="0" applyNumberFormat="1" applyFont="1" applyBorder="1" applyAlignment="1" applyProtection="1">
      <alignment horizontal="left" vertical="center" wrapText="1"/>
      <protection hidden="1"/>
    </xf>
    <xf numFmtId="15" fontId="28" fillId="4" borderId="0" xfId="0" applyNumberFormat="1" applyFont="1" applyFill="1" applyBorder="1" applyAlignment="1" applyProtection="1">
      <alignment horizontal="center" vertical="center" wrapText="1"/>
      <protection hidden="1"/>
    </xf>
    <xf numFmtId="15" fontId="28" fillId="4" borderId="0" xfId="0" applyNumberFormat="1" applyFont="1" applyFill="1" applyBorder="1" applyAlignment="1" applyProtection="1">
      <alignment horizontal="center" vertical="center"/>
      <protection hidden="1"/>
    </xf>
    <xf numFmtId="168" fontId="29" fillId="4" borderId="0" xfId="0" applyNumberFormat="1" applyFont="1" applyFill="1" applyBorder="1" applyAlignment="1" applyProtection="1">
      <alignment horizontal="center" vertical="center"/>
      <protection hidden="1"/>
    </xf>
    <xf numFmtId="174" fontId="29" fillId="4" borderId="0" xfId="1" applyNumberFormat="1" applyFont="1" applyFill="1" applyBorder="1" applyAlignment="1" applyProtection="1">
      <alignment horizontal="center" vertical="center" wrapText="1"/>
      <protection hidden="1"/>
    </xf>
    <xf numFmtId="0" fontId="29" fillId="4" borderId="0" xfId="0" applyFont="1" applyFill="1" applyBorder="1" applyAlignment="1" applyProtection="1">
      <alignment horizontal="center" vertical="center"/>
      <protection hidden="1"/>
    </xf>
    <xf numFmtId="0" fontId="29" fillId="4" borderId="3" xfId="0" applyFont="1" applyFill="1" applyBorder="1" applyAlignment="1" applyProtection="1">
      <alignment horizontal="center" vertical="center"/>
      <protection hidden="1"/>
    </xf>
    <xf numFmtId="0" fontId="29" fillId="4" borderId="2" xfId="0" applyFont="1" applyFill="1" applyBorder="1" applyAlignment="1" applyProtection="1">
      <alignment horizontal="center" vertical="center" wrapText="1"/>
      <protection hidden="1"/>
    </xf>
    <xf numFmtId="0" fontId="29" fillId="4" borderId="0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174" fontId="12" fillId="0" borderId="0" xfId="1" applyNumberFormat="1" applyFont="1" applyAlignment="1" applyProtection="1">
      <alignment horizontal="center" vertical="center"/>
      <protection hidden="1"/>
    </xf>
    <xf numFmtId="174" fontId="0" fillId="0" borderId="0" xfId="1" applyNumberFormat="1" applyFont="1" applyAlignment="1" applyProtection="1">
      <alignment horizontal="center" vertical="center"/>
      <protection hidden="1"/>
    </xf>
    <xf numFmtId="10" fontId="0" fillId="0" borderId="4" xfId="3" applyNumberFormat="1" applyFont="1" applyFill="1" applyBorder="1" applyAlignment="1" applyProtection="1">
      <alignment horizontal="center" vertical="center"/>
      <protection hidden="1"/>
    </xf>
    <xf numFmtId="40" fontId="0" fillId="0" borderId="4" xfId="1" applyNumberFormat="1" applyFont="1" applyBorder="1" applyAlignment="1" applyProtection="1">
      <alignment horizontal="center" vertical="center"/>
      <protection hidden="1"/>
    </xf>
    <xf numFmtId="40" fontId="0" fillId="0" borderId="4" xfId="0" applyNumberFormat="1" applyFont="1" applyBorder="1" applyAlignment="1" applyProtection="1">
      <alignment horizontal="center" vertical="center"/>
      <protection hidden="1"/>
    </xf>
    <xf numFmtId="40" fontId="0" fillId="0" borderId="7" xfId="1" applyNumberFormat="1" applyFont="1" applyBorder="1" applyAlignment="1" applyProtection="1">
      <alignment vertical="center"/>
      <protection hidden="1"/>
    </xf>
  </cellXfs>
  <cellStyles count="4">
    <cellStyle name="Millares" xfId="1" builtinId="3"/>
    <cellStyle name="Normal" xfId="0" builtinId="0"/>
    <cellStyle name="Normal_TESBD" xfId="2"/>
    <cellStyle name="Porcentual" xfId="3" builtinId="5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183174</xdr:colOff>
      <xdr:row>13</xdr:row>
      <xdr:rowOff>95250</xdr:rowOff>
    </xdr:from>
    <xdr:to>
      <xdr:col>8</xdr:col>
      <xdr:colOff>439617</xdr:colOff>
      <xdr:row>13</xdr:row>
      <xdr:rowOff>183173</xdr:rowOff>
    </xdr:to>
    <xdr:sp macro="" textlink="">
      <xdr:nvSpPr>
        <xdr:cNvPr id="6" name="Flecha izquierda 5"/>
        <xdr:cNvSpPr/>
      </xdr:nvSpPr>
      <xdr:spPr bwMode="auto">
        <a:xfrm>
          <a:off x="4374174" y="1201615"/>
          <a:ext cx="256443" cy="87923"/>
        </a:xfrm>
        <a:prstGeom prst="leftArrow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AR" sz="1100"/>
        </a:p>
      </xdr:txBody>
    </xdr:sp>
    <xdr:clientData/>
  </xdr:twoCellAnchor>
  <xdr:twoCellAnchor editAs="oneCell">
    <xdr:from>
      <xdr:col>6</xdr:col>
      <xdr:colOff>238126</xdr:colOff>
      <xdr:row>2</xdr:row>
      <xdr:rowOff>28575</xdr:rowOff>
    </xdr:from>
    <xdr:to>
      <xdr:col>9</xdr:col>
      <xdr:colOff>323850</xdr:colOff>
      <xdr:row>5</xdr:row>
      <xdr:rowOff>38100</xdr:rowOff>
    </xdr:to>
    <xdr:pic>
      <xdr:nvPicPr>
        <xdr:cNvPr id="7" name="6 Imagen" descr="logo web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6" y="333375"/>
          <a:ext cx="2000249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714375</xdr:colOff>
      <xdr:row>0</xdr:row>
      <xdr:rowOff>76200</xdr:rowOff>
    </xdr:from>
    <xdr:to>
      <xdr:col>4</xdr:col>
      <xdr:colOff>638175</xdr:colOff>
      <xdr:row>6</xdr:row>
      <xdr:rowOff>95250</xdr:rowOff>
    </xdr:to>
    <xdr:pic>
      <xdr:nvPicPr>
        <xdr:cNvPr id="4" name="3 Imagen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76300" y="76200"/>
          <a:ext cx="218122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B6:AM91"/>
  <sheetViews>
    <sheetView showGridLines="0" tabSelected="1" workbookViewId="0">
      <selection activeCell="K16" sqref="K16"/>
    </sheetView>
  </sheetViews>
  <sheetFormatPr baseColWidth="10" defaultColWidth="10.85546875" defaultRowHeight="12"/>
  <cols>
    <col min="1" max="1" width="9.42578125" style="2" customWidth="1"/>
    <col min="2" max="2" width="12.140625" style="2" customWidth="1"/>
    <col min="3" max="3" width="9.42578125" style="2" customWidth="1"/>
    <col min="4" max="5" width="12.28515625" style="48" customWidth="1"/>
    <col min="6" max="6" width="10.7109375" style="48" bestFit="1" customWidth="1"/>
    <col min="7" max="7" width="8.42578125" style="87" customWidth="1"/>
    <col min="8" max="8" width="11.28515625" style="85" customWidth="1"/>
    <col min="9" max="9" width="9" style="2" bestFit="1" customWidth="1"/>
    <col min="10" max="10" width="10.28515625" style="2" customWidth="1"/>
    <col min="11" max="11" width="8.42578125" style="13" bestFit="1" customWidth="1"/>
    <col min="12" max="12" width="11.5703125" style="2" customWidth="1"/>
    <col min="13" max="13" width="11.28515625" style="11" customWidth="1"/>
    <col min="14" max="15" width="10.85546875" style="11" customWidth="1"/>
    <col min="16" max="16" width="2" style="13" customWidth="1"/>
    <col min="17" max="16384" width="10.85546875" style="2"/>
  </cols>
  <sheetData>
    <row r="6" spans="2:20" ht="7.5" customHeight="1"/>
    <row r="8" spans="2:20" ht="12.75">
      <c r="B8" s="143" t="s">
        <v>17</v>
      </c>
      <c r="C8" s="143"/>
      <c r="D8" s="143"/>
      <c r="E8" s="143"/>
      <c r="F8" s="143"/>
      <c r="G8" s="145" t="s">
        <v>18</v>
      </c>
      <c r="H8" s="145"/>
      <c r="I8" s="145"/>
      <c r="J8" s="145"/>
    </row>
    <row r="9" spans="2:20">
      <c r="B9" s="144" t="s">
        <v>15</v>
      </c>
      <c r="C9" s="144"/>
      <c r="D9" s="144"/>
      <c r="E9" s="144"/>
      <c r="F9" s="144"/>
      <c r="G9" s="146" t="s">
        <v>14</v>
      </c>
      <c r="H9" s="146"/>
      <c r="I9" s="146"/>
      <c r="J9" s="146"/>
    </row>
    <row r="11" spans="2:20" s="3" customFormat="1" ht="44.25" customHeight="1">
      <c r="B11" s="134" t="s">
        <v>19</v>
      </c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4"/>
    </row>
    <row r="12" spans="2:20" s="3" customFormat="1" ht="20.25" customHeight="1">
      <c r="B12" s="65"/>
      <c r="C12" s="65"/>
      <c r="D12" s="65"/>
      <c r="E12" s="65"/>
      <c r="F12" s="65"/>
      <c r="G12" s="93"/>
      <c r="H12" s="86"/>
      <c r="I12" s="65"/>
      <c r="J12" s="65"/>
      <c r="K12" s="65"/>
      <c r="L12" s="65"/>
      <c r="M12" s="65"/>
      <c r="N12" s="65"/>
      <c r="O12" s="59"/>
      <c r="P12" s="4"/>
    </row>
    <row r="13" spans="2:20" s="3" customFormat="1" ht="21.75" customHeight="1">
      <c r="B13" s="106" t="s">
        <v>20</v>
      </c>
      <c r="C13" s="107"/>
      <c r="D13" s="107"/>
      <c r="E13" s="107"/>
      <c r="F13" s="107"/>
      <c r="G13" s="108"/>
      <c r="H13" s="150">
        <v>100</v>
      </c>
      <c r="I13" s="8"/>
      <c r="J13" s="60"/>
      <c r="K13" s="57"/>
      <c r="L13" s="61"/>
      <c r="M13" s="61"/>
      <c r="N13" s="61"/>
      <c r="O13" s="1"/>
      <c r="P13" s="9"/>
    </row>
    <row r="14" spans="2:20" s="3" customFormat="1" ht="21.75" customHeight="1">
      <c r="B14" s="109" t="s">
        <v>21</v>
      </c>
      <c r="C14" s="104"/>
      <c r="D14" s="104"/>
      <c r="E14" s="104"/>
      <c r="F14" s="104"/>
      <c r="G14" s="105"/>
      <c r="H14" s="110">
        <v>7.0000000000000007E-2</v>
      </c>
      <c r="J14" s="62" t="s">
        <v>11</v>
      </c>
      <c r="K14" s="63"/>
      <c r="L14" s="63"/>
      <c r="O14" s="1"/>
      <c r="P14" s="9"/>
    </row>
    <row r="15" spans="2:20" ht="21.75" hidden="1" customHeight="1">
      <c r="B15" s="111" t="s">
        <v>12</v>
      </c>
      <c r="C15" s="5"/>
      <c r="D15" s="5"/>
      <c r="E15" s="5"/>
      <c r="F15" s="5"/>
      <c r="G15" s="94"/>
      <c r="H15" s="112">
        <f>+cierre</f>
        <v>7.0000000000000007E-2</v>
      </c>
      <c r="I15" s="55"/>
      <c r="J15" s="50"/>
      <c r="K15" s="6"/>
      <c r="L15" s="10"/>
      <c r="N15" s="2"/>
      <c r="P15" s="6"/>
    </row>
    <row r="16" spans="2:20" ht="17.25" customHeight="1">
      <c r="B16" s="113" t="s">
        <v>8</v>
      </c>
      <c r="C16" s="114"/>
      <c r="D16" s="114"/>
      <c r="E16" s="114"/>
      <c r="F16" s="114"/>
      <c r="G16" s="115"/>
      <c r="H16" s="116">
        <v>42213</v>
      </c>
      <c r="I16" s="12"/>
      <c r="J16" s="56"/>
      <c r="L16" s="7"/>
      <c r="M16" s="14"/>
      <c r="N16" s="2"/>
      <c r="O16" s="15"/>
      <c r="T16" s="17"/>
    </row>
    <row r="17" spans="2:39" ht="19.5" customHeight="1" thickBot="1">
      <c r="B17" s="117" t="s">
        <v>16</v>
      </c>
      <c r="C17" s="118"/>
      <c r="D17" s="118"/>
      <c r="E17" s="118"/>
      <c r="F17" s="118"/>
      <c r="G17" s="119"/>
      <c r="H17" s="120">
        <f>XIRR(I22:I28,C22:C28)</f>
        <v>7.1221736073493969E-2</v>
      </c>
      <c r="I17" s="18"/>
      <c r="J17" s="56"/>
      <c r="K17" s="58"/>
      <c r="L17" s="58"/>
      <c r="M17" s="58"/>
      <c r="N17" s="58"/>
      <c r="O17" s="58"/>
      <c r="S17" s="76"/>
      <c r="T17" s="17"/>
    </row>
    <row r="18" spans="2:39" ht="18.75" customHeight="1">
      <c r="B18" s="121" t="s">
        <v>9</v>
      </c>
      <c r="C18" s="122"/>
      <c r="D18" s="122"/>
      <c r="E18" s="122"/>
      <c r="F18" s="122"/>
      <c r="G18" s="123"/>
      <c r="H18" s="124">
        <f>+M29</f>
        <v>1.6769085554938219</v>
      </c>
      <c r="M18" s="14"/>
      <c r="N18" s="2"/>
      <c r="T18" s="17"/>
    </row>
    <row r="19" spans="2:39" ht="12.75">
      <c r="B19" s="20"/>
      <c r="C19" s="20"/>
      <c r="D19" s="21"/>
      <c r="E19" s="21"/>
      <c r="F19" s="21"/>
      <c r="G19" s="95"/>
      <c r="H19" s="88"/>
      <c r="I19" s="16"/>
      <c r="J19" s="16"/>
      <c r="K19" s="19"/>
      <c r="L19" s="16"/>
      <c r="M19" s="15"/>
      <c r="N19" s="15"/>
      <c r="O19" s="15"/>
      <c r="P19" s="19"/>
      <c r="T19" s="17"/>
    </row>
    <row r="20" spans="2:39" s="30" customFormat="1" ht="13.5">
      <c r="B20" s="135" t="s">
        <v>13</v>
      </c>
      <c r="C20" s="135"/>
      <c r="D20" s="139" t="s">
        <v>23</v>
      </c>
      <c r="E20" s="141" t="s">
        <v>10</v>
      </c>
      <c r="F20" s="138" t="s">
        <v>7</v>
      </c>
      <c r="G20" s="140" t="s">
        <v>22</v>
      </c>
      <c r="H20" s="140"/>
      <c r="I20" s="140"/>
      <c r="J20" s="132" t="s">
        <v>3</v>
      </c>
      <c r="K20" s="133" t="s">
        <v>4</v>
      </c>
      <c r="L20" s="137" t="s">
        <v>5</v>
      </c>
      <c r="M20" s="131" t="s">
        <v>6</v>
      </c>
      <c r="N20" s="23"/>
      <c r="O20" s="24"/>
      <c r="P20" s="24"/>
      <c r="Q20" s="25"/>
      <c r="R20" s="17"/>
      <c r="S20" s="26"/>
      <c r="T20" s="26"/>
      <c r="U20" s="27"/>
      <c r="V20" s="27"/>
      <c r="W20" s="28"/>
      <c r="X20" s="24"/>
      <c r="Y20" s="29"/>
      <c r="Z20" s="24"/>
    </row>
    <row r="21" spans="2:39" s="35" customFormat="1" ht="12.75">
      <c r="B21" s="136"/>
      <c r="C21" s="136"/>
      <c r="D21" s="139"/>
      <c r="E21" s="142"/>
      <c r="F21" s="138"/>
      <c r="G21" s="125" t="s">
        <v>0</v>
      </c>
      <c r="H21" s="126" t="s">
        <v>1</v>
      </c>
      <c r="I21" s="127" t="s">
        <v>2</v>
      </c>
      <c r="J21" s="132"/>
      <c r="K21" s="133"/>
      <c r="L21" s="137"/>
      <c r="M21" s="131"/>
      <c r="N21" s="31"/>
      <c r="O21" s="16"/>
      <c r="P21" s="16"/>
      <c r="Q21" s="16"/>
      <c r="R21" s="17"/>
      <c r="S21" s="32"/>
      <c r="T21" s="22"/>
      <c r="U21" s="22"/>
      <c r="V21" s="22"/>
      <c r="W21" s="33"/>
      <c r="X21" s="33"/>
      <c r="Y21" s="33"/>
      <c r="Z21" s="34"/>
    </row>
    <row r="22" spans="2:39">
      <c r="B22" s="69">
        <v>42213</v>
      </c>
      <c r="C22" s="66">
        <f>+B22</f>
        <v>42213</v>
      </c>
      <c r="D22" s="69"/>
      <c r="E22" s="70"/>
      <c r="F22" s="96">
        <v>100</v>
      </c>
      <c r="G22" s="89"/>
      <c r="H22" s="71"/>
      <c r="I22" s="130">
        <f>-H13</f>
        <v>-100</v>
      </c>
      <c r="J22" s="72"/>
      <c r="K22" s="72"/>
      <c r="L22" s="72"/>
      <c r="M22" s="67"/>
      <c r="N22" s="36"/>
      <c r="O22" s="40"/>
      <c r="P22" s="40"/>
      <c r="Q22" s="41"/>
      <c r="R22" s="42"/>
      <c r="S22" s="41"/>
      <c r="T22" s="41"/>
      <c r="U22" s="41"/>
      <c r="V22" s="19"/>
      <c r="W22" s="37"/>
      <c r="X22" s="38"/>
      <c r="Y22" s="39"/>
      <c r="Z22" s="38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</row>
    <row r="23" spans="2:39">
      <c r="B23" s="84">
        <v>42397</v>
      </c>
      <c r="C23" s="66">
        <f t="shared" ref="C23:C28" si="0">+B23</f>
        <v>42397</v>
      </c>
      <c r="D23" s="73">
        <f t="shared" ref="D23:D28" si="1">(C23-$C$22)</f>
        <v>184</v>
      </c>
      <c r="E23" s="147">
        <f>+i</f>
        <v>7.0000000000000007E-2</v>
      </c>
      <c r="F23" s="148">
        <f>F22-G23</f>
        <v>84</v>
      </c>
      <c r="G23" s="149">
        <v>16</v>
      </c>
      <c r="H23" s="99">
        <f t="shared" ref="H23:H28" si="2">ROUND(+F22*E23*(B23-B22)/365, 4)</f>
        <v>3.5287999999999999</v>
      </c>
      <c r="I23" s="98">
        <f>H23+G23</f>
        <v>19.5288</v>
      </c>
      <c r="J23" s="75">
        <f t="shared" ref="J23:J28" si="3">I23*D23</f>
        <v>3593.2991999999999</v>
      </c>
      <c r="K23" s="97">
        <f t="shared" ref="K23:K28" si="4">I23/((1+T)^(D23/365))</f>
        <v>18.863100455439533</v>
      </c>
      <c r="L23" s="74">
        <f t="shared" ref="L23:L28" si="5">K23/K$29</f>
        <v>0.18863100511049127</v>
      </c>
      <c r="M23" s="68">
        <f t="shared" ref="M23:M28" si="6">L23*D23</f>
        <v>34.708104940330394</v>
      </c>
      <c r="N23" s="36"/>
      <c r="O23" s="43"/>
      <c r="P23" s="43"/>
      <c r="Q23" s="44"/>
      <c r="R23" s="15"/>
      <c r="S23" s="22"/>
      <c r="T23" s="22"/>
      <c r="U23" s="22"/>
      <c r="V23" s="16"/>
      <c r="W23" s="45"/>
      <c r="X23" s="46"/>
      <c r="Y23" s="47"/>
      <c r="Z23" s="46"/>
    </row>
    <row r="24" spans="2:39">
      <c r="B24" s="84">
        <v>42579</v>
      </c>
      <c r="C24" s="66">
        <f t="shared" si="0"/>
        <v>42579</v>
      </c>
      <c r="D24" s="73">
        <f t="shared" si="1"/>
        <v>366</v>
      </c>
      <c r="E24" s="147">
        <f t="shared" ref="E24:E28" si="7">i</f>
        <v>7.0000000000000007E-2</v>
      </c>
      <c r="F24" s="148">
        <f t="shared" ref="F24:F28" si="8">F23-G24</f>
        <v>68</v>
      </c>
      <c r="G24" s="149">
        <v>16</v>
      </c>
      <c r="H24" s="99">
        <f t="shared" si="2"/>
        <v>2.9319000000000002</v>
      </c>
      <c r="I24" s="98">
        <f t="shared" ref="I24:I28" si="9">H24+G24</f>
        <v>18.931899999999999</v>
      </c>
      <c r="J24" s="75">
        <f t="shared" si="3"/>
        <v>6929.0753999999997</v>
      </c>
      <c r="K24" s="97">
        <f t="shared" si="4"/>
        <v>17.669854125846861</v>
      </c>
      <c r="L24" s="74">
        <f t="shared" si="5"/>
        <v>0.1766985417793869</v>
      </c>
      <c r="M24" s="68">
        <f t="shared" si="6"/>
        <v>64.671666291255605</v>
      </c>
      <c r="N24" s="36"/>
      <c r="O24" s="64"/>
      <c r="P24" s="43"/>
      <c r="Q24" s="44"/>
      <c r="R24" s="15"/>
      <c r="S24" s="22"/>
      <c r="T24" s="22"/>
      <c r="U24" s="22"/>
      <c r="V24" s="16"/>
      <c r="W24" s="45"/>
      <c r="X24" s="46"/>
      <c r="Y24" s="47"/>
      <c r="Z24" s="46"/>
    </row>
    <row r="25" spans="2:39">
      <c r="B25" s="69">
        <v>42763</v>
      </c>
      <c r="C25" s="66">
        <f t="shared" si="0"/>
        <v>42763</v>
      </c>
      <c r="D25" s="73">
        <f t="shared" si="1"/>
        <v>550</v>
      </c>
      <c r="E25" s="147">
        <f t="shared" si="7"/>
        <v>7.0000000000000007E-2</v>
      </c>
      <c r="F25" s="148">
        <f t="shared" si="8"/>
        <v>51</v>
      </c>
      <c r="G25" s="149">
        <v>17</v>
      </c>
      <c r="H25" s="99">
        <f t="shared" si="2"/>
        <v>2.3996</v>
      </c>
      <c r="I25" s="98">
        <f t="shared" si="9"/>
        <v>19.3996</v>
      </c>
      <c r="J25" s="75">
        <f t="shared" si="3"/>
        <v>10669.779999999999</v>
      </c>
      <c r="K25" s="97">
        <f t="shared" si="4"/>
        <v>17.489164294219837</v>
      </c>
      <c r="L25" s="74">
        <f t="shared" si="5"/>
        <v>0.17489164345778982</v>
      </c>
      <c r="M25" s="68">
        <f t="shared" si="6"/>
        <v>96.190403901784407</v>
      </c>
      <c r="N25" s="36"/>
      <c r="O25" s="64"/>
      <c r="P25" s="43"/>
      <c r="Q25" s="44"/>
      <c r="R25" s="15"/>
      <c r="S25" s="22"/>
      <c r="T25" s="22"/>
      <c r="U25" s="22"/>
      <c r="V25" s="16"/>
      <c r="W25" s="45"/>
      <c r="X25" s="46"/>
      <c r="Y25" s="47"/>
      <c r="Z25" s="46"/>
    </row>
    <row r="26" spans="2:39">
      <c r="B26" s="84">
        <v>42944</v>
      </c>
      <c r="C26" s="66">
        <f t="shared" si="0"/>
        <v>42944</v>
      </c>
      <c r="D26" s="73">
        <f t="shared" si="1"/>
        <v>731</v>
      </c>
      <c r="E26" s="147">
        <f t="shared" si="7"/>
        <v>7.0000000000000007E-2</v>
      </c>
      <c r="F26" s="148">
        <f t="shared" si="8"/>
        <v>34</v>
      </c>
      <c r="G26" s="149">
        <v>17</v>
      </c>
      <c r="H26" s="99">
        <f t="shared" si="2"/>
        <v>1.7703</v>
      </c>
      <c r="I26" s="98">
        <f t="shared" si="9"/>
        <v>18.770299999999999</v>
      </c>
      <c r="J26" s="75">
        <f t="shared" si="3"/>
        <v>13721.0893</v>
      </c>
      <c r="K26" s="97">
        <f t="shared" si="4"/>
        <v>16.354248779306769</v>
      </c>
      <c r="L26" s="74">
        <f t="shared" si="5"/>
        <v>0.16354248827520113</v>
      </c>
      <c r="M26" s="68">
        <f t="shared" si="6"/>
        <v>119.54955892917202</v>
      </c>
      <c r="N26" s="36"/>
      <c r="O26" s="64"/>
      <c r="P26" s="43"/>
      <c r="Q26" s="44"/>
      <c r="R26" s="15"/>
      <c r="S26" s="22"/>
      <c r="T26" s="22"/>
      <c r="U26" s="22"/>
      <c r="V26" s="16"/>
      <c r="W26" s="45"/>
      <c r="X26" s="46"/>
      <c r="Y26" s="47"/>
      <c r="Z26" s="46"/>
    </row>
    <row r="27" spans="2:39">
      <c r="B27" s="84">
        <v>43128</v>
      </c>
      <c r="C27" s="66">
        <f t="shared" si="0"/>
        <v>43128</v>
      </c>
      <c r="D27" s="73">
        <f t="shared" si="1"/>
        <v>915</v>
      </c>
      <c r="E27" s="147">
        <f t="shared" si="7"/>
        <v>7.0000000000000007E-2</v>
      </c>
      <c r="F27" s="148">
        <f t="shared" si="8"/>
        <v>17</v>
      </c>
      <c r="G27" s="149">
        <v>17</v>
      </c>
      <c r="H27" s="99">
        <f t="shared" si="2"/>
        <v>1.1998</v>
      </c>
      <c r="I27" s="98">
        <f t="shared" si="9"/>
        <v>18.1998</v>
      </c>
      <c r="J27" s="75">
        <f t="shared" si="3"/>
        <v>16652.816999999999</v>
      </c>
      <c r="K27" s="97">
        <f t="shared" si="4"/>
        <v>15.31664058281954</v>
      </c>
      <c r="L27" s="74">
        <f t="shared" si="5"/>
        <v>0.15316640627973951</v>
      </c>
      <c r="M27" s="68">
        <f t="shared" si="6"/>
        <v>140.14726174596166</v>
      </c>
      <c r="N27" s="36"/>
      <c r="O27" s="64"/>
      <c r="P27" s="43"/>
      <c r="Q27" s="44"/>
      <c r="R27" s="15"/>
      <c r="S27" s="22"/>
      <c r="T27" s="22"/>
      <c r="U27" s="22"/>
      <c r="V27" s="16"/>
      <c r="W27" s="45"/>
      <c r="X27" s="46"/>
      <c r="Y27" s="47"/>
      <c r="Z27" s="46"/>
    </row>
    <row r="28" spans="2:39">
      <c r="B28" s="69">
        <v>43309</v>
      </c>
      <c r="C28" s="66">
        <f t="shared" si="0"/>
        <v>43309</v>
      </c>
      <c r="D28" s="73">
        <f t="shared" si="1"/>
        <v>1096</v>
      </c>
      <c r="E28" s="147">
        <f t="shared" si="7"/>
        <v>7.0000000000000007E-2</v>
      </c>
      <c r="F28" s="148">
        <f t="shared" si="8"/>
        <v>0</v>
      </c>
      <c r="G28" s="149">
        <v>17</v>
      </c>
      <c r="H28" s="99">
        <f t="shared" si="2"/>
        <v>0.59009999999999996</v>
      </c>
      <c r="I28" s="98">
        <f t="shared" si="9"/>
        <v>17.5901</v>
      </c>
      <c r="J28" s="75">
        <f t="shared" si="3"/>
        <v>19278.749599999999</v>
      </c>
      <c r="K28" s="97">
        <f t="shared" si="4"/>
        <v>14.306991467561236</v>
      </c>
      <c r="L28" s="74">
        <f t="shared" si="5"/>
        <v>0.14306991509739139</v>
      </c>
      <c r="M28" s="68">
        <f t="shared" si="6"/>
        <v>156.80462694674097</v>
      </c>
      <c r="N28" s="36"/>
      <c r="O28" s="64"/>
      <c r="P28" s="43"/>
      <c r="Q28" s="44"/>
      <c r="R28" s="15"/>
      <c r="S28" s="22"/>
      <c r="T28" s="22"/>
      <c r="U28" s="22"/>
      <c r="V28" s="16"/>
      <c r="W28" s="45"/>
      <c r="X28" s="46"/>
      <c r="Y28" s="47"/>
      <c r="Z28" s="46"/>
    </row>
    <row r="29" spans="2:39" s="51" customFormat="1">
      <c r="B29" s="69"/>
      <c r="C29" s="100"/>
      <c r="D29" s="101"/>
      <c r="E29" s="101"/>
      <c r="F29" s="102"/>
      <c r="G29" s="90">
        <f>SUM(G22:G28)</f>
        <v>100</v>
      </c>
      <c r="H29" s="99">
        <f>SUM(rentas)</f>
        <v>12.420500000000001</v>
      </c>
      <c r="I29" s="103">
        <f>SUM(I23:I28)</f>
        <v>112.4205</v>
      </c>
      <c r="J29" s="128">
        <f>SUM(J23:J28)</f>
        <v>70844.810499999992</v>
      </c>
      <c r="K29" s="98">
        <f>SUM(K23:K28)</f>
        <v>99.999999705193773</v>
      </c>
      <c r="L29" s="129">
        <f>SUM(L23:L28)</f>
        <v>1</v>
      </c>
      <c r="M29" s="129">
        <f>SUM(M23:M28)/365</f>
        <v>1.6769085554938219</v>
      </c>
      <c r="N29" s="53"/>
    </row>
    <row r="30" spans="2:39" s="51" customFormat="1">
      <c r="D30" s="49"/>
      <c r="E30" s="49"/>
      <c r="G30" s="92"/>
      <c r="H30" s="91"/>
      <c r="I30" s="77"/>
      <c r="J30" s="78"/>
      <c r="K30" s="53"/>
      <c r="M30" s="54"/>
      <c r="N30" s="54"/>
      <c r="O30" s="54"/>
      <c r="P30" s="53"/>
    </row>
    <row r="31" spans="2:39" s="51" customFormat="1" ht="11.25">
      <c r="D31" s="52"/>
      <c r="E31" s="52"/>
      <c r="F31" s="52"/>
      <c r="G31" s="92"/>
      <c r="H31" s="91"/>
      <c r="I31" s="77"/>
      <c r="J31" s="78"/>
      <c r="K31" s="53"/>
      <c r="M31" s="54"/>
      <c r="N31" s="54"/>
      <c r="O31" s="54"/>
      <c r="P31" s="53"/>
    </row>
    <row r="32" spans="2:39">
      <c r="B32" s="51"/>
      <c r="C32" s="51"/>
      <c r="D32" s="52"/>
      <c r="E32" s="52"/>
      <c r="F32" s="52"/>
      <c r="G32" s="92"/>
      <c r="H32" s="91"/>
      <c r="I32" s="79"/>
      <c r="J32" s="78"/>
      <c r="K32" s="53"/>
    </row>
    <row r="33" spans="2:16">
      <c r="B33" s="51"/>
      <c r="C33" s="51"/>
      <c r="D33" s="52"/>
      <c r="E33" s="52"/>
      <c r="F33" s="52"/>
      <c r="I33" s="80"/>
      <c r="J33" s="78"/>
    </row>
    <row r="34" spans="2:16">
      <c r="I34" s="81"/>
      <c r="J34" s="82"/>
    </row>
    <row r="35" spans="2:16">
      <c r="I35" s="81"/>
      <c r="J35" s="82"/>
    </row>
    <row r="36" spans="2:16">
      <c r="I36" s="81"/>
      <c r="J36" s="82"/>
    </row>
    <row r="37" spans="2:16">
      <c r="I37" s="81"/>
      <c r="J37" s="82"/>
    </row>
    <row r="38" spans="2:16">
      <c r="I38" s="81"/>
      <c r="J38" s="82"/>
      <c r="L38" s="83"/>
    </row>
    <row r="39" spans="2:16">
      <c r="I39" s="81"/>
      <c r="J39" s="82"/>
    </row>
    <row r="40" spans="2:16">
      <c r="I40" s="81"/>
      <c r="J40" s="82"/>
    </row>
    <row r="41" spans="2:16">
      <c r="I41" s="81"/>
      <c r="J41" s="82"/>
    </row>
    <row r="42" spans="2:16">
      <c r="I42" s="81"/>
      <c r="J42" s="82"/>
    </row>
    <row r="43" spans="2:16">
      <c r="D43" s="2"/>
      <c r="E43" s="2"/>
      <c r="F43" s="2"/>
      <c r="G43" s="2"/>
      <c r="H43" s="2"/>
      <c r="I43" s="81"/>
      <c r="J43" s="82"/>
      <c r="K43" s="2"/>
      <c r="M43" s="2"/>
      <c r="N43" s="2"/>
      <c r="O43" s="2"/>
      <c r="P43" s="2"/>
    </row>
    <row r="44" spans="2:16">
      <c r="D44" s="2"/>
      <c r="E44" s="2"/>
      <c r="F44" s="2"/>
      <c r="G44" s="2"/>
      <c r="H44" s="2"/>
      <c r="I44" s="81"/>
      <c r="J44" s="82"/>
      <c r="K44" s="2"/>
      <c r="M44" s="2"/>
      <c r="N44" s="2"/>
      <c r="O44" s="2"/>
      <c r="P44" s="2"/>
    </row>
    <row r="45" spans="2:16">
      <c r="D45" s="2"/>
      <c r="E45" s="2"/>
      <c r="F45" s="2"/>
      <c r="G45" s="2"/>
      <c r="H45" s="2"/>
      <c r="I45" s="81"/>
      <c r="J45" s="82"/>
      <c r="K45" s="2"/>
      <c r="M45" s="2"/>
      <c r="N45" s="2"/>
      <c r="O45" s="2"/>
      <c r="P45" s="2"/>
    </row>
    <row r="46" spans="2:16">
      <c r="D46" s="2"/>
      <c r="E46" s="2"/>
      <c r="F46" s="2"/>
      <c r="G46" s="2"/>
      <c r="H46" s="2"/>
      <c r="I46" s="81"/>
      <c r="J46" s="82"/>
      <c r="K46" s="2"/>
      <c r="M46" s="2"/>
      <c r="N46" s="2"/>
      <c r="O46" s="2"/>
      <c r="P46" s="2"/>
    </row>
    <row r="47" spans="2:16">
      <c r="D47" s="2"/>
      <c r="E47" s="2"/>
      <c r="F47" s="2"/>
      <c r="G47" s="2"/>
      <c r="H47" s="2"/>
      <c r="I47" s="81"/>
      <c r="J47" s="82"/>
      <c r="K47" s="2"/>
      <c r="M47" s="2"/>
      <c r="N47" s="2"/>
      <c r="O47" s="2"/>
      <c r="P47" s="2"/>
    </row>
    <row r="48" spans="2:16">
      <c r="D48" s="2"/>
      <c r="E48" s="2"/>
      <c r="F48" s="2"/>
      <c r="G48" s="2"/>
      <c r="H48" s="2"/>
      <c r="I48" s="81"/>
      <c r="J48" s="82"/>
      <c r="K48" s="2"/>
      <c r="M48" s="2"/>
      <c r="N48" s="2"/>
      <c r="O48" s="2"/>
      <c r="P48" s="2"/>
    </row>
    <row r="49" spans="4:16">
      <c r="D49" s="2"/>
      <c r="E49" s="2"/>
      <c r="F49" s="2"/>
      <c r="G49" s="2"/>
      <c r="H49" s="2"/>
      <c r="I49" s="81"/>
      <c r="J49" s="82"/>
      <c r="K49" s="2"/>
      <c r="M49" s="2"/>
      <c r="N49" s="2"/>
      <c r="O49" s="2"/>
      <c r="P49" s="2"/>
    </row>
    <row r="50" spans="4:16">
      <c r="D50" s="2"/>
      <c r="E50" s="2"/>
      <c r="F50" s="2"/>
      <c r="G50" s="2"/>
      <c r="H50" s="2"/>
      <c r="I50" s="81"/>
      <c r="J50" s="82"/>
      <c r="K50" s="2"/>
      <c r="M50" s="2"/>
      <c r="N50" s="2"/>
      <c r="O50" s="2"/>
      <c r="P50" s="2"/>
    </row>
    <row r="51" spans="4:16">
      <c r="D51" s="2"/>
      <c r="E51" s="2"/>
      <c r="F51" s="2"/>
      <c r="G51" s="2"/>
      <c r="H51" s="2"/>
      <c r="I51" s="81"/>
      <c r="J51" s="82"/>
      <c r="K51" s="2"/>
      <c r="M51" s="2"/>
      <c r="N51" s="2"/>
      <c r="O51" s="2"/>
      <c r="P51" s="2"/>
    </row>
    <row r="52" spans="4:16">
      <c r="D52" s="2"/>
      <c r="E52" s="2"/>
      <c r="F52" s="2"/>
      <c r="G52" s="2"/>
      <c r="H52" s="2"/>
      <c r="I52" s="81"/>
      <c r="J52" s="82"/>
      <c r="K52" s="2"/>
      <c r="M52" s="2"/>
      <c r="N52" s="2"/>
      <c r="O52" s="2"/>
      <c r="P52" s="2"/>
    </row>
    <row r="53" spans="4:16">
      <c r="D53" s="2"/>
      <c r="E53" s="2"/>
      <c r="F53" s="2"/>
      <c r="G53" s="2"/>
      <c r="H53" s="2"/>
      <c r="I53" s="81"/>
      <c r="J53" s="82"/>
      <c r="K53" s="2"/>
      <c r="M53" s="2"/>
      <c r="N53" s="2"/>
      <c r="O53" s="2"/>
      <c r="P53" s="2"/>
    </row>
    <row r="54" spans="4:16">
      <c r="D54" s="2"/>
      <c r="E54" s="2"/>
      <c r="F54" s="2"/>
      <c r="G54" s="2"/>
      <c r="H54" s="2"/>
      <c r="I54" s="81"/>
      <c r="J54" s="82"/>
      <c r="K54" s="2"/>
      <c r="M54" s="2"/>
      <c r="N54" s="2"/>
      <c r="O54" s="2"/>
      <c r="P54" s="2"/>
    </row>
    <row r="55" spans="4:16">
      <c r="D55" s="2"/>
      <c r="E55" s="2"/>
      <c r="F55" s="2"/>
      <c r="G55" s="2"/>
      <c r="H55" s="2"/>
      <c r="I55" s="81"/>
      <c r="J55" s="82"/>
      <c r="K55" s="2"/>
      <c r="M55" s="2"/>
      <c r="N55" s="2"/>
      <c r="O55" s="2"/>
      <c r="P55" s="2"/>
    </row>
    <row r="56" spans="4:16">
      <c r="D56" s="2"/>
      <c r="E56" s="2"/>
      <c r="F56" s="2"/>
      <c r="G56" s="2"/>
      <c r="H56" s="2"/>
      <c r="I56" s="81"/>
      <c r="J56" s="82"/>
      <c r="K56" s="2"/>
      <c r="M56" s="2"/>
      <c r="N56" s="2"/>
      <c r="O56" s="2"/>
      <c r="P56" s="2"/>
    </row>
    <row r="57" spans="4:16">
      <c r="D57" s="2"/>
      <c r="E57" s="2"/>
      <c r="F57" s="2"/>
      <c r="G57" s="2"/>
      <c r="H57" s="2"/>
      <c r="I57" s="81"/>
      <c r="J57" s="82"/>
      <c r="K57" s="2"/>
      <c r="M57" s="2"/>
      <c r="N57" s="2"/>
      <c r="O57" s="2"/>
      <c r="P57" s="2"/>
    </row>
    <row r="58" spans="4:16">
      <c r="D58" s="2"/>
      <c r="E58" s="2"/>
      <c r="F58" s="2"/>
      <c r="G58" s="2"/>
      <c r="H58" s="2"/>
      <c r="I58" s="81"/>
      <c r="J58" s="82"/>
      <c r="K58" s="2"/>
      <c r="M58" s="2"/>
      <c r="N58" s="2"/>
      <c r="O58" s="2"/>
      <c r="P58" s="2"/>
    </row>
    <row r="59" spans="4:16">
      <c r="D59" s="2"/>
      <c r="E59" s="2"/>
      <c r="F59" s="2"/>
      <c r="G59" s="2"/>
      <c r="H59" s="2"/>
      <c r="I59" s="81"/>
      <c r="J59" s="82"/>
      <c r="K59" s="2"/>
      <c r="M59" s="2"/>
      <c r="N59" s="2"/>
      <c r="O59" s="2"/>
      <c r="P59" s="2"/>
    </row>
    <row r="60" spans="4:16">
      <c r="D60" s="2"/>
      <c r="E60" s="2"/>
      <c r="F60" s="2"/>
      <c r="G60" s="2"/>
      <c r="H60" s="2"/>
      <c r="I60" s="81"/>
      <c r="J60" s="82"/>
      <c r="K60" s="2"/>
      <c r="M60" s="2"/>
      <c r="N60" s="2"/>
      <c r="O60" s="2"/>
      <c r="P60" s="2"/>
    </row>
    <row r="61" spans="4:16">
      <c r="D61" s="2"/>
      <c r="E61" s="2"/>
      <c r="F61" s="2"/>
      <c r="G61" s="2"/>
      <c r="H61" s="2"/>
      <c r="I61" s="81"/>
      <c r="J61" s="82"/>
      <c r="K61" s="2"/>
      <c r="M61" s="2"/>
      <c r="N61" s="2"/>
      <c r="O61" s="2"/>
      <c r="P61" s="2"/>
    </row>
    <row r="62" spans="4:16">
      <c r="D62" s="2"/>
      <c r="E62" s="2"/>
      <c r="F62" s="2"/>
      <c r="G62" s="2"/>
      <c r="H62" s="2"/>
      <c r="I62" s="81"/>
      <c r="J62" s="82"/>
      <c r="K62" s="2"/>
      <c r="M62" s="2"/>
      <c r="N62" s="2"/>
      <c r="O62" s="2"/>
      <c r="P62" s="2"/>
    </row>
    <row r="63" spans="4:16">
      <c r="D63" s="2"/>
      <c r="E63" s="2"/>
      <c r="F63" s="2"/>
      <c r="G63" s="2"/>
      <c r="H63" s="2"/>
      <c r="I63" s="81"/>
      <c r="J63" s="82"/>
      <c r="K63" s="2"/>
      <c r="M63" s="2"/>
      <c r="N63" s="2"/>
      <c r="O63" s="2"/>
      <c r="P63" s="2"/>
    </row>
    <row r="64" spans="4:16">
      <c r="D64" s="2"/>
      <c r="E64" s="2"/>
      <c r="F64" s="2"/>
      <c r="G64" s="2"/>
      <c r="H64" s="2"/>
      <c r="I64" s="81"/>
      <c r="J64" s="82"/>
      <c r="K64" s="2"/>
      <c r="M64" s="2"/>
      <c r="N64" s="2"/>
      <c r="O64" s="2"/>
      <c r="P64" s="2"/>
    </row>
    <row r="65" spans="4:16">
      <c r="D65" s="2"/>
      <c r="E65" s="2"/>
      <c r="F65" s="2"/>
      <c r="G65" s="2"/>
      <c r="H65" s="2"/>
      <c r="I65" s="81"/>
      <c r="J65" s="82"/>
      <c r="K65" s="2"/>
      <c r="M65" s="2"/>
      <c r="N65" s="2"/>
      <c r="O65" s="2"/>
      <c r="P65" s="2"/>
    </row>
    <row r="66" spans="4:16">
      <c r="D66" s="2"/>
      <c r="E66" s="2"/>
      <c r="F66" s="2"/>
      <c r="G66" s="2"/>
      <c r="H66" s="2"/>
      <c r="I66" s="81"/>
      <c r="J66" s="82"/>
      <c r="K66" s="2"/>
      <c r="M66" s="2"/>
      <c r="N66" s="2"/>
      <c r="O66" s="2"/>
      <c r="P66" s="2"/>
    </row>
    <row r="67" spans="4:16">
      <c r="D67" s="2"/>
      <c r="E67" s="2"/>
      <c r="F67" s="2"/>
      <c r="G67" s="2"/>
      <c r="H67" s="2"/>
      <c r="I67" s="81"/>
      <c r="J67" s="82"/>
      <c r="K67" s="2"/>
      <c r="M67" s="2"/>
      <c r="N67" s="2"/>
      <c r="O67" s="2"/>
      <c r="P67" s="2"/>
    </row>
    <row r="68" spans="4:16">
      <c r="D68" s="2"/>
      <c r="E68" s="2"/>
      <c r="F68" s="2"/>
      <c r="G68" s="2"/>
      <c r="H68" s="2"/>
      <c r="I68" s="81"/>
      <c r="J68" s="82"/>
      <c r="K68" s="2"/>
      <c r="M68" s="2"/>
      <c r="N68" s="2"/>
      <c r="O68" s="2"/>
      <c r="P68" s="2"/>
    </row>
    <row r="69" spans="4:16">
      <c r="D69" s="2"/>
      <c r="E69" s="2"/>
      <c r="F69" s="2"/>
      <c r="G69" s="2"/>
      <c r="H69" s="2"/>
      <c r="I69" s="81"/>
      <c r="J69" s="82"/>
      <c r="K69" s="2"/>
      <c r="M69" s="2"/>
      <c r="N69" s="2"/>
      <c r="O69" s="2"/>
      <c r="P69" s="2"/>
    </row>
    <row r="70" spans="4:16">
      <c r="D70" s="2"/>
      <c r="E70" s="2"/>
      <c r="F70" s="2"/>
      <c r="G70" s="2"/>
      <c r="H70" s="2"/>
      <c r="I70" s="81"/>
      <c r="J70" s="82"/>
      <c r="K70" s="2"/>
      <c r="M70" s="2"/>
      <c r="N70" s="2"/>
      <c r="O70" s="2"/>
      <c r="P70" s="2"/>
    </row>
    <row r="71" spans="4:16">
      <c r="D71" s="2"/>
      <c r="E71" s="2"/>
      <c r="F71" s="2"/>
      <c r="G71" s="2"/>
      <c r="H71" s="2"/>
      <c r="I71" s="81"/>
      <c r="J71" s="82"/>
      <c r="K71" s="2"/>
      <c r="M71" s="2"/>
      <c r="N71" s="2"/>
      <c r="O71" s="2"/>
      <c r="P71" s="2"/>
    </row>
    <row r="72" spans="4:16">
      <c r="D72" s="2"/>
      <c r="E72" s="2"/>
      <c r="F72" s="2"/>
      <c r="G72" s="2"/>
      <c r="H72" s="2"/>
      <c r="I72" s="81"/>
      <c r="J72" s="82"/>
      <c r="K72" s="2"/>
      <c r="M72" s="2"/>
      <c r="N72" s="2"/>
      <c r="O72" s="2"/>
      <c r="P72" s="2"/>
    </row>
    <row r="73" spans="4:16">
      <c r="D73" s="2"/>
      <c r="E73" s="2"/>
      <c r="F73" s="2"/>
      <c r="G73" s="2"/>
      <c r="H73" s="2"/>
      <c r="I73" s="81"/>
      <c r="J73" s="82"/>
      <c r="K73" s="2"/>
      <c r="M73" s="2"/>
      <c r="N73" s="2"/>
      <c r="O73" s="2"/>
      <c r="P73" s="2"/>
    </row>
    <row r="74" spans="4:16">
      <c r="D74" s="2"/>
      <c r="E74" s="2"/>
      <c r="F74" s="2"/>
      <c r="G74" s="2"/>
      <c r="H74" s="2"/>
      <c r="I74" s="81"/>
      <c r="J74" s="82"/>
      <c r="K74" s="2"/>
      <c r="M74" s="2"/>
      <c r="N74" s="2"/>
      <c r="O74" s="2"/>
      <c r="P74" s="2"/>
    </row>
    <row r="75" spans="4:16">
      <c r="D75" s="2"/>
      <c r="E75" s="2"/>
      <c r="F75" s="2"/>
      <c r="G75" s="2"/>
      <c r="H75" s="2"/>
      <c r="I75" s="81"/>
      <c r="J75" s="82"/>
      <c r="K75" s="2"/>
      <c r="M75" s="2"/>
      <c r="N75" s="2"/>
      <c r="O75" s="2"/>
      <c r="P75" s="2"/>
    </row>
    <row r="76" spans="4:16">
      <c r="D76" s="2"/>
      <c r="E76" s="2"/>
      <c r="F76" s="2"/>
      <c r="G76" s="2"/>
      <c r="H76" s="2"/>
      <c r="I76" s="81"/>
      <c r="J76" s="82"/>
      <c r="K76" s="2"/>
      <c r="M76" s="2"/>
      <c r="N76" s="2"/>
      <c r="O76" s="2"/>
      <c r="P76" s="2"/>
    </row>
    <row r="77" spans="4:16">
      <c r="D77" s="2"/>
      <c r="E77" s="2"/>
      <c r="F77" s="2"/>
      <c r="G77" s="2"/>
      <c r="H77" s="2"/>
      <c r="I77" s="81"/>
      <c r="J77" s="82"/>
      <c r="K77" s="2"/>
      <c r="M77" s="2"/>
      <c r="N77" s="2"/>
      <c r="O77" s="2"/>
      <c r="P77" s="2"/>
    </row>
    <row r="78" spans="4:16">
      <c r="D78" s="2"/>
      <c r="E78" s="2"/>
      <c r="F78" s="2"/>
      <c r="G78" s="2"/>
      <c r="H78" s="2"/>
      <c r="I78" s="81"/>
      <c r="J78" s="82"/>
      <c r="K78" s="2"/>
      <c r="M78" s="2"/>
      <c r="N78" s="2"/>
      <c r="O78" s="2"/>
      <c r="P78" s="2"/>
    </row>
    <row r="79" spans="4:16">
      <c r="D79" s="2"/>
      <c r="E79" s="2"/>
      <c r="F79" s="2"/>
      <c r="G79" s="2"/>
      <c r="H79" s="2"/>
      <c r="I79" s="81"/>
      <c r="J79" s="82"/>
      <c r="K79" s="2"/>
      <c r="M79" s="2"/>
      <c r="N79" s="2"/>
      <c r="O79" s="2"/>
      <c r="P79" s="2"/>
    </row>
    <row r="80" spans="4:16">
      <c r="D80" s="2"/>
      <c r="E80" s="2"/>
      <c r="F80" s="2"/>
      <c r="G80" s="2"/>
      <c r="H80" s="2"/>
      <c r="I80" s="81"/>
      <c r="J80" s="82"/>
      <c r="K80" s="2"/>
      <c r="M80" s="2"/>
      <c r="N80" s="2"/>
      <c r="O80" s="2"/>
      <c r="P80" s="2"/>
    </row>
    <row r="81" spans="4:16">
      <c r="D81" s="2"/>
      <c r="E81" s="2"/>
      <c r="F81" s="2"/>
      <c r="G81" s="2"/>
      <c r="H81" s="2"/>
      <c r="I81" s="81"/>
      <c r="J81" s="82"/>
      <c r="K81" s="2"/>
      <c r="M81" s="2"/>
      <c r="N81" s="2"/>
      <c r="O81" s="2"/>
      <c r="P81" s="2"/>
    </row>
    <row r="82" spans="4:16">
      <c r="D82" s="2"/>
      <c r="E82" s="2"/>
      <c r="F82" s="2"/>
      <c r="G82" s="2"/>
      <c r="H82" s="2"/>
      <c r="I82" s="81"/>
      <c r="J82" s="82"/>
      <c r="K82" s="2"/>
      <c r="M82" s="2"/>
      <c r="N82" s="2"/>
      <c r="O82" s="2"/>
      <c r="P82" s="2"/>
    </row>
    <row r="83" spans="4:16">
      <c r="D83" s="2"/>
      <c r="E83" s="2"/>
      <c r="F83" s="2"/>
      <c r="G83" s="2"/>
      <c r="H83" s="2"/>
      <c r="I83" s="81"/>
      <c r="J83" s="82"/>
      <c r="K83" s="2"/>
      <c r="M83" s="2"/>
      <c r="N83" s="2"/>
      <c r="O83" s="2"/>
      <c r="P83" s="2"/>
    </row>
    <row r="84" spans="4:16">
      <c r="D84" s="2"/>
      <c r="E84" s="2"/>
      <c r="F84" s="2"/>
      <c r="G84" s="2"/>
      <c r="H84" s="2"/>
      <c r="I84" s="81"/>
      <c r="J84" s="82"/>
      <c r="K84" s="2"/>
      <c r="M84" s="2"/>
      <c r="N84" s="2"/>
      <c r="O84" s="2"/>
      <c r="P84" s="2"/>
    </row>
    <row r="85" spans="4:16">
      <c r="D85" s="2"/>
      <c r="E85" s="2"/>
      <c r="F85" s="2"/>
      <c r="G85" s="2"/>
      <c r="H85" s="2"/>
      <c r="I85" s="81"/>
      <c r="J85" s="82"/>
      <c r="K85" s="2"/>
      <c r="M85" s="2"/>
      <c r="N85" s="2"/>
      <c r="O85" s="2"/>
      <c r="P85" s="2"/>
    </row>
    <row r="86" spans="4:16">
      <c r="D86" s="2"/>
      <c r="E86" s="2"/>
      <c r="F86" s="2"/>
      <c r="G86" s="2"/>
      <c r="H86" s="2"/>
      <c r="I86" s="81"/>
      <c r="J86" s="82"/>
      <c r="K86" s="2"/>
      <c r="M86" s="2"/>
      <c r="N86" s="2"/>
      <c r="O86" s="2"/>
      <c r="P86" s="2"/>
    </row>
    <row r="87" spans="4:16">
      <c r="D87" s="2"/>
      <c r="E87" s="2"/>
      <c r="F87" s="2"/>
      <c r="G87" s="2"/>
      <c r="H87" s="2"/>
      <c r="I87" s="81"/>
      <c r="J87" s="82"/>
      <c r="K87" s="2"/>
      <c r="M87" s="2"/>
      <c r="N87" s="2"/>
      <c r="O87" s="2"/>
      <c r="P87" s="2"/>
    </row>
    <row r="88" spans="4:16">
      <c r="D88" s="2"/>
      <c r="E88" s="2"/>
      <c r="F88" s="2"/>
      <c r="G88" s="2"/>
      <c r="H88" s="2"/>
      <c r="I88" s="81"/>
      <c r="J88" s="82"/>
      <c r="K88" s="2"/>
      <c r="M88" s="2"/>
      <c r="N88" s="2"/>
      <c r="O88" s="2"/>
      <c r="P88" s="2"/>
    </row>
    <row r="89" spans="4:16">
      <c r="D89" s="2"/>
      <c r="E89" s="2"/>
      <c r="F89" s="2"/>
      <c r="G89" s="2"/>
      <c r="H89" s="2"/>
      <c r="I89" s="81"/>
      <c r="J89" s="82"/>
      <c r="K89" s="2"/>
      <c r="M89" s="2"/>
      <c r="N89" s="2"/>
      <c r="O89" s="2"/>
      <c r="P89" s="2"/>
    </row>
    <row r="90" spans="4:16">
      <c r="D90" s="2"/>
      <c r="E90" s="2"/>
      <c r="F90" s="2"/>
      <c r="G90" s="2"/>
      <c r="H90" s="2"/>
      <c r="I90" s="81"/>
      <c r="J90" s="82"/>
      <c r="K90" s="2"/>
      <c r="M90" s="2"/>
      <c r="N90" s="2"/>
      <c r="O90" s="2"/>
      <c r="P90" s="2"/>
    </row>
    <row r="91" spans="4:16">
      <c r="D91" s="2"/>
      <c r="E91" s="2"/>
      <c r="F91" s="2"/>
      <c r="G91" s="2"/>
      <c r="H91" s="2"/>
      <c r="I91" s="81"/>
      <c r="J91" s="82"/>
      <c r="K91" s="2"/>
      <c r="M91" s="2"/>
      <c r="N91" s="2"/>
      <c r="O91" s="2"/>
      <c r="P91" s="2"/>
    </row>
  </sheetData>
  <protectedRanges>
    <protectedRange sqref="H14" name="Rango1"/>
  </protectedRanges>
  <mergeCells count="15">
    <mergeCell ref="B8:F8"/>
    <mergeCell ref="B9:F9"/>
    <mergeCell ref="G8:J8"/>
    <mergeCell ref="G9:J9"/>
    <mergeCell ref="M20:M21"/>
    <mergeCell ref="J20:J21"/>
    <mergeCell ref="K20:K21"/>
    <mergeCell ref="B11:O11"/>
    <mergeCell ref="C20:C21"/>
    <mergeCell ref="B20:B21"/>
    <mergeCell ref="L20:L21"/>
    <mergeCell ref="F20:F21"/>
    <mergeCell ref="D20:D21"/>
    <mergeCell ref="G20:I20"/>
    <mergeCell ref="E20:E21"/>
  </mergeCells>
  <phoneticPr fontId="9" type="noConversion"/>
  <conditionalFormatting sqref="G23:G28">
    <cfRule type="cellIs" dxfId="1" priority="4" stopIfTrue="1" operator="equal">
      <formula>0</formula>
    </cfRule>
  </conditionalFormatting>
  <conditionalFormatting sqref="K23:M28 H17:H18">
    <cfRule type="expression" dxfId="0" priority="14" stopIfTrue="1">
      <formula>$H$14=""</formula>
    </cfRule>
  </conditionalFormatting>
  <printOptions horizontalCentered="1" gridLinesSet="0"/>
  <pageMargins left="0.31" right="0.26" top="0.33" bottom="0.98425196850393704" header="0.3" footer="0.5"/>
  <pageSetup scale="77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17</vt:i4>
      </vt:variant>
    </vt:vector>
  </HeadingPairs>
  <TitlesOfParts>
    <vt:vector size="19" baseType="lpstr">
      <vt:lpstr>Overseas Properties S.A. </vt:lpstr>
      <vt:lpstr>Hoja1</vt:lpstr>
      <vt:lpstr>'Overseas Properties S.A. '!amortizaciones</vt:lpstr>
      <vt:lpstr>'Overseas Properties S.A. '!Área_de_impresión</vt:lpstr>
      <vt:lpstr>'Overseas Properties S.A. '!cierre</vt:lpstr>
      <vt:lpstr>'Overseas Properties S.A. '!Criterios</vt:lpstr>
      <vt:lpstr>'Overseas Properties S.A. '!dias</vt:lpstr>
      <vt:lpstr>'Overseas Properties S.A. '!FechaHoy</vt:lpstr>
      <vt:lpstr>'Overseas Properties S.A. '!Fechas</vt:lpstr>
      <vt:lpstr>Fechas</vt:lpstr>
      <vt:lpstr>'Overseas Properties S.A. '!Flow</vt:lpstr>
      <vt:lpstr>Flow</vt:lpstr>
      <vt:lpstr>'Overseas Properties S.A. '!i</vt:lpstr>
      <vt:lpstr>'Overseas Properties S.A. '!MERCADO</vt:lpstr>
      <vt:lpstr>'Overseas Properties S.A. '!PerFechaActual</vt:lpstr>
      <vt:lpstr>'Overseas Properties S.A. '!PerFechas</vt:lpstr>
      <vt:lpstr>'Overseas Properties S.A. '!RDM</vt:lpstr>
      <vt:lpstr>'Overseas Properties S.A. '!rentas</vt:lpstr>
      <vt:lpstr>'Overseas Properties S.A. '!T</vt:lpstr>
    </vt:vector>
  </TitlesOfParts>
  <Company>Mercado de Valores de Buenos Aires S.A.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IAMC</dc:creator>
  <cp:lastModifiedBy>Dolores Duncan</cp:lastModifiedBy>
  <cp:lastPrinted>2015-10-06T18:19:01Z</cp:lastPrinted>
  <dcterms:created xsi:type="dcterms:W3CDTF">2007-01-18T21:19:46Z</dcterms:created>
  <dcterms:modified xsi:type="dcterms:W3CDTF">2019-07-22T15:51:13Z</dcterms:modified>
</cp:coreProperties>
</file>