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18780" windowHeight="4005"/>
  </bookViews>
  <sheets>
    <sheet name="Dos banderas" sheetId="10" r:id="rId1"/>
    <sheet name="Hoja1" sheetId="11" r:id="rId2"/>
  </sheets>
  <calcPr calcId="145621"/>
</workbook>
</file>

<file path=xl/calcChain.xml><?xml version="1.0" encoding="utf-8"?>
<calcChain xmlns="http://schemas.openxmlformats.org/spreadsheetml/2006/main">
  <c r="I24" i="10" l="1"/>
  <c r="I25" i="10"/>
  <c r="I26" i="10"/>
  <c r="I27" i="10"/>
  <c r="I28" i="10"/>
  <c r="I23" i="10"/>
  <c r="D9" i="10" l="1"/>
  <c r="D10" i="10"/>
  <c r="C23" i="10" l="1"/>
  <c r="H12" i="10" l="1"/>
  <c r="H23" i="10" s="1"/>
  <c r="C24" i="10" l="1"/>
  <c r="C25" i="10" s="1"/>
  <c r="C27" i="10" s="1"/>
  <c r="C29" i="10" s="1"/>
  <c r="C30" i="10" s="1"/>
  <c r="D8" i="10"/>
  <c r="G30" i="10" l="1"/>
  <c r="H24" i="10"/>
  <c r="H25" i="10" s="1"/>
  <c r="H26" i="10" s="1"/>
  <c r="H27" i="10" s="1"/>
  <c r="H28" i="10" s="1"/>
  <c r="H29" i="10" s="1"/>
  <c r="H30" i="10" s="1"/>
  <c r="G29" i="10"/>
  <c r="G28" i="10"/>
  <c r="G27" i="10"/>
  <c r="G26" i="10"/>
  <c r="G25" i="10"/>
  <c r="G24" i="10"/>
  <c r="G23" i="10"/>
  <c r="F23" i="10"/>
  <c r="J22" i="10"/>
  <c r="F24" i="10" l="1"/>
  <c r="D25" i="10" l="1"/>
  <c r="D24" i="10"/>
  <c r="C22" i="10"/>
  <c r="D23" i="10" s="1"/>
  <c r="F25" i="10"/>
  <c r="J24" i="10" l="1"/>
  <c r="D26" i="10"/>
  <c r="F26" i="10"/>
  <c r="D13" i="10" l="1"/>
  <c r="J25" i="10"/>
  <c r="J23" i="10"/>
  <c r="D27" i="10"/>
  <c r="F27" i="10"/>
  <c r="F28" i="10" l="1"/>
  <c r="J26" i="10"/>
  <c r="D29" i="10" l="1"/>
  <c r="D28" i="10"/>
  <c r="J27" i="10"/>
  <c r="F29" i="10"/>
  <c r="D30" i="10" l="1"/>
  <c r="I30" i="10" s="1"/>
  <c r="J30" i="10" s="1"/>
  <c r="J28" i="10"/>
  <c r="D16" i="10"/>
  <c r="D17" i="10" s="1"/>
  <c r="D18" i="10" s="1"/>
  <c r="I29" i="10" l="1"/>
  <c r="J29" i="10" s="1"/>
  <c r="H11" i="10" l="1"/>
</calcChain>
</file>

<file path=xl/sharedStrings.xml><?xml version="1.0" encoding="utf-8"?>
<sst xmlns="http://schemas.openxmlformats.org/spreadsheetml/2006/main" count="29" uniqueCount="28">
  <si>
    <t>Fecha de vencimiento</t>
  </si>
  <si>
    <t>Último Cupón</t>
  </si>
  <si>
    <t>Próximo Cupón</t>
  </si>
  <si>
    <t>Intereses corridos</t>
  </si>
  <si>
    <t>Fecha de valuación</t>
  </si>
  <si>
    <t>Valor nominal original</t>
  </si>
  <si>
    <t>Valor residual actual</t>
  </si>
  <si>
    <t>Días transcurridos del período</t>
  </si>
  <si>
    <t>Valor técnico</t>
  </si>
  <si>
    <t>Amortización</t>
  </si>
  <si>
    <t>Capital Residual</t>
  </si>
  <si>
    <t>Flujo Total</t>
  </si>
  <si>
    <t>Días transcurridos</t>
  </si>
  <si>
    <t>TIR</t>
  </si>
  <si>
    <t>TNA</t>
  </si>
  <si>
    <t>Intereses</t>
  </si>
  <si>
    <t>Fecha de Pago</t>
  </si>
  <si>
    <t>Fecha de liquidación</t>
  </si>
  <si>
    <t>Spread a licitar</t>
  </si>
  <si>
    <t>Fecha de licitación</t>
  </si>
  <si>
    <t>Precio</t>
  </si>
  <si>
    <t>Amortizacion</t>
  </si>
  <si>
    <t>Colocadores:</t>
  </si>
  <si>
    <t>Tasa BADLAR</t>
  </si>
  <si>
    <t>Bahia Blanca Sociedad de Bolsa sa</t>
  </si>
  <si>
    <t>Organizador:</t>
  </si>
  <si>
    <t>ON DOS BANDERAS S.A.</t>
  </si>
  <si>
    <t>tasa nominal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</si>
</sst>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-* #,##0.00\ _€_-;\-* #,##0.00\ _€_-;_-* &quot;-&quot;??\ _€_-;_-@_-"/>
    <numFmt numFmtId="165" formatCode="0.000%"/>
    <numFmt numFmtId="166" formatCode="0.0000"/>
    <numFmt numFmtId="167" formatCode="#,000,000"/>
    <numFmt numFmtId="168" formatCode="0.00000%"/>
    <numFmt numFmtId="169" formatCode="#,##0_ ;\-#,##0\ "/>
    <numFmt numFmtId="170" formatCode="#,##0.0000"/>
    <numFmt numFmtId="171" formatCode="0.0000%"/>
    <numFmt numFmtId="172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Neo"/>
    </font>
    <font>
      <sz val="9"/>
      <name val="Neo"/>
    </font>
    <font>
      <b/>
      <u/>
      <sz val="9"/>
      <name val="Neo"/>
    </font>
    <font>
      <b/>
      <sz val="12"/>
      <color rgb="FFFF0000"/>
      <name val="Neo"/>
    </font>
    <font>
      <sz val="9"/>
      <color rgb="FFFF0000"/>
      <name val="Neo"/>
    </font>
    <font>
      <b/>
      <sz val="9"/>
      <name val="Neo"/>
    </font>
    <font>
      <sz val="11"/>
      <color theme="1"/>
      <name val="Neo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Neo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20"/>
      <name val="Cambria"/>
      <family val="1"/>
      <scheme val="maj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167" fontId="5" fillId="0" borderId="0">
      <protection locked="0"/>
    </xf>
    <xf numFmtId="0" fontId="6" fillId="2" borderId="0">
      <alignment horizontal="right"/>
    </xf>
    <xf numFmtId="0" fontId="7" fillId="2" borderId="1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5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10" fontId="9" fillId="0" borderId="0" xfId="4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0" xfId="4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10" fontId="9" fillId="0" borderId="0" xfId="0" applyNumberFormat="1" applyFont="1" applyFill="1" applyAlignment="1">
      <alignment vertical="center"/>
    </xf>
    <xf numFmtId="164" fontId="9" fillId="0" borderId="0" xfId="3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vertical="center"/>
    </xf>
    <xf numFmtId="14" fontId="9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68" fontId="8" fillId="0" borderId="0" xfId="4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horizontal="right" vertical="center"/>
    </xf>
    <xf numFmtId="14" fontId="15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3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0" fontId="12" fillId="0" borderId="0" xfId="15" applyNumberFormat="1" applyFont="1" applyFill="1" applyBorder="1" applyAlignment="1" applyProtection="1">
      <alignment horizontal="center" vertical="center"/>
      <protection locked="0"/>
    </xf>
    <xf numFmtId="9" fontId="3" fillId="0" borderId="0" xfId="15" applyFont="1" applyFill="1" applyBorder="1" applyAlignment="1">
      <alignment vertical="center"/>
    </xf>
    <xf numFmtId="15" fontId="2" fillId="0" borderId="0" xfId="0" applyNumberFormat="1" applyFont="1" applyFill="1" applyBorder="1" applyAlignment="1">
      <alignment horizontal="right" vertical="center"/>
    </xf>
    <xf numFmtId="10" fontId="8" fillId="0" borderId="0" xfId="1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2" fontId="8" fillId="0" borderId="0" xfId="1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center" vertical="center"/>
    </xf>
    <xf numFmtId="15" fontId="17" fillId="3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horizontal="left" vertical="center"/>
    </xf>
    <xf numFmtId="10" fontId="18" fillId="0" borderId="0" xfId="15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0" fillId="0" borderId="0" xfId="0"/>
    <xf numFmtId="4" fontId="20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10" fontId="19" fillId="0" borderId="0" xfId="15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horizontal="left" vertical="center"/>
    </xf>
    <xf numFmtId="10" fontId="8" fillId="0" borderId="2" xfId="15" applyNumberFormat="1" applyFont="1" applyFill="1" applyBorder="1" applyAlignment="1" applyProtection="1">
      <alignment horizontal="right" vertical="center"/>
      <protection locked="0"/>
    </xf>
    <xf numFmtId="10" fontId="8" fillId="0" borderId="2" xfId="15" applyNumberFormat="1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center"/>
    </xf>
    <xf numFmtId="10" fontId="18" fillId="3" borderId="2" xfId="15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vertical="center"/>
    </xf>
    <xf numFmtId="10" fontId="9" fillId="0" borderId="0" xfId="15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171" fontId="9" fillId="0" borderId="0" xfId="15" applyNumberFormat="1" applyFont="1" applyFill="1" applyBorder="1" applyAlignment="1">
      <alignment vertical="center"/>
    </xf>
    <xf numFmtId="1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/>
      <protection locked="0"/>
    </xf>
    <xf numFmtId="170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5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vertical="center"/>
    </xf>
    <xf numFmtId="10" fontId="3" fillId="0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15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5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10" fontId="19" fillId="0" borderId="8" xfId="0" applyNumberFormat="1" applyFont="1" applyFill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5" fontId="16" fillId="3" borderId="2" xfId="0" applyNumberFormat="1" applyFont="1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</cellXfs>
  <cellStyles count="16">
    <cellStyle name="Cambiar to&amp;do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Millares" xfId="1" builtinId="3"/>
    <cellStyle name="Millares 2" xfId="3"/>
    <cellStyle name="Normal" xfId="0" builtinId="0"/>
    <cellStyle name="Normal 2" xfId="2"/>
    <cellStyle name="Output Column Headings" xfId="13"/>
    <cellStyle name="Output Line Items" xfId="14"/>
    <cellStyle name="Porcentaje" xfId="1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6"/>
  <sheetViews>
    <sheetView showGridLines="0" tabSelected="1" workbookViewId="0">
      <selection activeCell="D33" sqref="D33"/>
    </sheetView>
  </sheetViews>
  <sheetFormatPr baseColWidth="10" defaultColWidth="11.42578125" defaultRowHeight="12"/>
  <cols>
    <col min="1" max="1" width="7.85546875" style="4" customWidth="1"/>
    <col min="2" max="2" width="2.85546875" style="4" customWidth="1"/>
    <col min="3" max="3" width="27.28515625" style="4" customWidth="1"/>
    <col min="4" max="4" width="15.7109375" style="4" customWidth="1"/>
    <col min="5" max="5" width="11.42578125" style="4" customWidth="1"/>
    <col min="6" max="6" width="14.5703125" style="4" customWidth="1"/>
    <col min="7" max="7" width="16" style="4" customWidth="1"/>
    <col min="8" max="8" width="13.140625" style="4" customWidth="1"/>
    <col min="9" max="9" width="14.28515625" style="4" bestFit="1" customWidth="1"/>
    <col min="10" max="10" width="12.28515625" style="4" customWidth="1"/>
    <col min="11" max="11" width="15.140625" style="4" customWidth="1"/>
    <col min="12" max="12" width="2.7109375" style="4" customWidth="1"/>
    <col min="13" max="13" width="7.42578125" style="4" customWidth="1"/>
    <col min="14" max="14" width="14.7109375" style="4" customWidth="1"/>
    <col min="15" max="15" width="15.7109375" style="4" customWidth="1"/>
    <col min="16" max="16" width="13.85546875" style="4" customWidth="1"/>
    <col min="17" max="17" width="12" style="4" customWidth="1"/>
    <col min="18" max="18" width="9.140625" style="4" customWidth="1"/>
    <col min="19" max="19" width="9.85546875" style="4" customWidth="1"/>
    <col min="20" max="20" width="12.28515625" style="4" customWidth="1"/>
    <col min="21" max="23" width="11.42578125" style="4"/>
    <col min="24" max="24" width="12.42578125" style="4" bestFit="1" customWidth="1"/>
    <col min="25" max="16384" width="11.42578125" style="4"/>
  </cols>
  <sheetData>
    <row r="2" spans="2:13" ht="9" customHeight="1">
      <c r="B2" s="55"/>
      <c r="C2" s="42"/>
      <c r="D2" s="42"/>
      <c r="E2" s="42"/>
      <c r="F2" s="23"/>
      <c r="G2" s="23"/>
      <c r="H2" s="23"/>
      <c r="I2" s="42"/>
      <c r="J2" s="42"/>
      <c r="K2" s="42"/>
      <c r="L2" s="42"/>
    </row>
    <row r="3" spans="2:13" ht="15.75" customHeight="1">
      <c r="B3" s="55"/>
      <c r="C3" s="85" t="s">
        <v>26</v>
      </c>
      <c r="D3" s="86"/>
      <c r="E3" s="86"/>
      <c r="F3" s="86"/>
      <c r="G3" s="86"/>
      <c r="H3" s="86"/>
      <c r="I3" s="86"/>
      <c r="J3" s="86"/>
      <c r="K3" s="87"/>
      <c r="L3" s="42"/>
    </row>
    <row r="4" spans="2:13" ht="15.75" customHeight="1">
      <c r="B4" s="55"/>
      <c r="C4" s="88"/>
      <c r="D4" s="89"/>
      <c r="E4" s="89"/>
      <c r="F4" s="89"/>
      <c r="G4" s="89"/>
      <c r="H4" s="89"/>
      <c r="I4" s="89"/>
      <c r="J4" s="89"/>
      <c r="K4" s="90"/>
      <c r="L4" s="42"/>
    </row>
    <row r="5" spans="2:13" ht="9" customHeight="1">
      <c r="B5" s="55"/>
      <c r="C5" s="42"/>
      <c r="D5" s="42"/>
      <c r="E5" s="42"/>
      <c r="F5" s="23"/>
      <c r="G5" s="23"/>
      <c r="H5" s="23"/>
      <c r="I5" s="42"/>
      <c r="J5" s="42"/>
      <c r="K5" s="42"/>
      <c r="L5" s="42"/>
    </row>
    <row r="6" spans="2:13" ht="18" customHeight="1">
      <c r="B6" s="55"/>
      <c r="C6" s="24" t="s">
        <v>19</v>
      </c>
      <c r="D6" s="34">
        <v>43810</v>
      </c>
      <c r="E6" s="42"/>
      <c r="F6" s="42"/>
      <c r="G6" s="42"/>
      <c r="H6" s="42"/>
      <c r="I6" s="31"/>
      <c r="J6" s="32"/>
      <c r="K6" s="42"/>
      <c r="L6" s="42"/>
      <c r="M6" s="3"/>
    </row>
    <row r="7" spans="2:13" ht="18" customHeight="1">
      <c r="B7" s="55"/>
      <c r="C7" s="24" t="s">
        <v>17</v>
      </c>
      <c r="D7" s="34">
        <v>43817</v>
      </c>
      <c r="E7" s="42"/>
      <c r="F7" s="42"/>
      <c r="G7" s="42"/>
      <c r="H7" s="42"/>
      <c r="I7" s="31"/>
      <c r="J7" s="32"/>
      <c r="K7" s="42"/>
      <c r="L7" s="42"/>
      <c r="M7" s="3"/>
    </row>
    <row r="8" spans="2:13" ht="18" customHeight="1">
      <c r="B8" s="42"/>
      <c r="C8" s="24" t="s">
        <v>0</v>
      </c>
      <c r="D8" s="34">
        <f>+EDATE(D7,36)</f>
        <v>44913</v>
      </c>
      <c r="E8" s="42"/>
      <c r="F8" s="42"/>
      <c r="G8" s="42"/>
      <c r="H8" s="42"/>
      <c r="I8" s="42"/>
      <c r="J8" s="42"/>
      <c r="K8" s="42"/>
      <c r="L8" s="19"/>
      <c r="M8" s="2"/>
    </row>
    <row r="9" spans="2:13" ht="18" customHeight="1">
      <c r="B9" s="42"/>
      <c r="C9" s="29" t="s">
        <v>4</v>
      </c>
      <c r="D9" s="39">
        <f>+D7</f>
        <v>43817</v>
      </c>
      <c r="E9" s="42"/>
      <c r="F9" s="42"/>
      <c r="G9" s="42"/>
      <c r="H9" s="42"/>
      <c r="I9" s="42"/>
      <c r="J9" s="42"/>
      <c r="K9" s="42"/>
      <c r="L9" s="19"/>
      <c r="M9" s="19"/>
    </row>
    <row r="10" spans="2:13" ht="18" customHeight="1">
      <c r="B10" s="42"/>
      <c r="C10" s="24" t="s">
        <v>2</v>
      </c>
      <c r="D10" s="34">
        <f>+EDATE(D7,6)</f>
        <v>44000</v>
      </c>
      <c r="E10" s="42"/>
      <c r="F10" s="42"/>
      <c r="G10" s="50" t="s">
        <v>20</v>
      </c>
      <c r="H10" s="51">
        <v>1</v>
      </c>
      <c r="I10" s="35"/>
      <c r="J10" s="19"/>
      <c r="K10" s="42"/>
      <c r="L10" s="35"/>
      <c r="M10" s="19"/>
    </row>
    <row r="11" spans="2:13" ht="18" customHeight="1">
      <c r="B11" s="42"/>
      <c r="C11" s="24" t="s">
        <v>1</v>
      </c>
      <c r="D11" s="34"/>
      <c r="E11" s="42"/>
      <c r="F11" s="42"/>
      <c r="G11" s="50" t="s">
        <v>13</v>
      </c>
      <c r="H11" s="52">
        <f>XIRR(J22:J30,C22:C30)</f>
        <v>0.60001798272132867</v>
      </c>
      <c r="I11" s="36"/>
      <c r="J11" s="38"/>
      <c r="K11" s="42"/>
      <c r="L11" s="20"/>
      <c r="M11" s="20"/>
    </row>
    <row r="12" spans="2:13" ht="18" customHeight="1">
      <c r="B12" s="42"/>
      <c r="C12" s="26" t="s">
        <v>5</v>
      </c>
      <c r="D12" s="27">
        <v>4000000</v>
      </c>
      <c r="E12" s="42"/>
      <c r="F12" s="42"/>
      <c r="G12" s="50" t="s">
        <v>14</v>
      </c>
      <c r="H12" s="52">
        <f>H13+D14</f>
        <v>0.53</v>
      </c>
      <c r="I12" s="36"/>
      <c r="J12" s="38"/>
      <c r="K12" s="42"/>
      <c r="L12" s="10"/>
      <c r="M12" s="10"/>
    </row>
    <row r="13" spans="2:13" ht="18" customHeight="1">
      <c r="B13" s="42"/>
      <c r="C13" s="24" t="s">
        <v>6</v>
      </c>
      <c r="D13" s="33">
        <f>LOOKUP(D9,C22:F30,F22:F30)</f>
        <v>1</v>
      </c>
      <c r="E13" s="25"/>
      <c r="F13" s="42"/>
      <c r="G13" s="53" t="s">
        <v>18</v>
      </c>
      <c r="H13" s="54">
        <v>0.08</v>
      </c>
      <c r="I13" s="19"/>
      <c r="J13" s="38"/>
      <c r="K13" s="42"/>
      <c r="L13" s="19"/>
      <c r="M13" s="19"/>
    </row>
    <row r="14" spans="2:13" ht="18" customHeight="1">
      <c r="B14" s="42"/>
      <c r="C14" s="24" t="s">
        <v>23</v>
      </c>
      <c r="D14" s="49">
        <v>0.45</v>
      </c>
      <c r="E14" s="25"/>
      <c r="F14" s="40"/>
      <c r="G14" s="41"/>
      <c r="H14" s="19"/>
      <c r="I14" s="38"/>
      <c r="J14" s="42"/>
      <c r="K14" s="42"/>
      <c r="L14" s="19"/>
      <c r="M14" s="19"/>
    </row>
    <row r="15" spans="2:13" ht="18" customHeight="1">
      <c r="B15" s="42"/>
      <c r="C15" s="24"/>
      <c r="D15" s="49"/>
      <c r="E15" s="25"/>
      <c r="F15" s="36"/>
      <c r="G15" s="37"/>
      <c r="H15" s="19"/>
      <c r="I15" s="38"/>
      <c r="J15" s="42"/>
      <c r="K15" s="42"/>
      <c r="L15" s="19"/>
      <c r="M15" s="19"/>
    </row>
    <row r="16" spans="2:13" ht="18" hidden="1" customHeight="1">
      <c r="B16" s="42"/>
      <c r="C16" s="24" t="s">
        <v>7</v>
      </c>
      <c r="D16" s="1">
        <f>D9-D11</f>
        <v>43817</v>
      </c>
      <c r="E16" s="25"/>
      <c r="F16" s="42"/>
      <c r="G16" s="42"/>
      <c r="H16" s="56"/>
      <c r="I16" s="57"/>
      <c r="J16" s="58"/>
      <c r="K16" s="42"/>
      <c r="L16" s="19"/>
      <c r="M16" s="19"/>
    </row>
    <row r="17" spans="2:24" ht="18" hidden="1" customHeight="1">
      <c r="B17" s="42"/>
      <c r="C17" s="24" t="s">
        <v>3</v>
      </c>
      <c r="D17" s="1" t="e">
        <f>D12*(#REF!)*D16/365</f>
        <v>#REF!</v>
      </c>
      <c r="E17" s="25"/>
      <c r="F17" s="28"/>
      <c r="G17" s="28"/>
      <c r="H17" s="42"/>
      <c r="I17" s="42"/>
      <c r="J17" s="42"/>
      <c r="K17" s="42"/>
      <c r="L17" s="19"/>
      <c r="M17" s="19"/>
    </row>
    <row r="18" spans="2:24" ht="18" hidden="1" customHeight="1">
      <c r="B18" s="42"/>
      <c r="C18" s="24" t="s">
        <v>8</v>
      </c>
      <c r="D18" s="1" t="e">
        <f>(D12*D13)+D17</f>
        <v>#REF!</v>
      </c>
      <c r="E18" s="25"/>
      <c r="F18" s="28"/>
      <c r="G18" s="28"/>
      <c r="H18" s="42"/>
      <c r="I18" s="42"/>
      <c r="J18" s="42"/>
      <c r="K18" s="42"/>
      <c r="L18" s="19"/>
      <c r="M18" s="19"/>
    </row>
    <row r="19" spans="2:24" ht="6.75" customHeight="1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7"/>
    </row>
    <row r="20" spans="2:24" ht="15" customHeight="1">
      <c r="B20" s="42"/>
      <c r="C20" s="91" t="s">
        <v>16</v>
      </c>
      <c r="D20" s="92" t="s">
        <v>12</v>
      </c>
      <c r="E20" s="91" t="s">
        <v>9</v>
      </c>
      <c r="F20" s="91" t="s">
        <v>10</v>
      </c>
      <c r="G20" s="93" t="s">
        <v>21</v>
      </c>
      <c r="H20" s="91" t="s">
        <v>27</v>
      </c>
      <c r="I20" s="92" t="s">
        <v>15</v>
      </c>
      <c r="J20" s="92" t="s">
        <v>11</v>
      </c>
      <c r="K20" s="42"/>
      <c r="L20" s="42"/>
      <c r="M20" s="15"/>
      <c r="U20" s="16"/>
      <c r="X20" s="14"/>
    </row>
    <row r="21" spans="2:24" ht="15" customHeight="1">
      <c r="B21" s="42"/>
      <c r="C21" s="91"/>
      <c r="D21" s="92"/>
      <c r="E21" s="91"/>
      <c r="F21" s="91"/>
      <c r="G21" s="93"/>
      <c r="H21" s="91"/>
      <c r="I21" s="92"/>
      <c r="J21" s="92"/>
      <c r="K21" s="42"/>
      <c r="L21" s="42"/>
      <c r="M21" s="8"/>
      <c r="N21" s="30"/>
    </row>
    <row r="22" spans="2:24" ht="15" customHeight="1">
      <c r="B22" s="42"/>
      <c r="C22" s="66">
        <f>+D9</f>
        <v>43817</v>
      </c>
      <c r="D22" s="67"/>
      <c r="E22" s="68"/>
      <c r="F22" s="69">
        <v>1</v>
      </c>
      <c r="G22" s="70"/>
      <c r="H22" s="69"/>
      <c r="I22" s="71"/>
      <c r="J22" s="72">
        <f>-D12*H10</f>
        <v>-4000000</v>
      </c>
      <c r="K22" s="42"/>
      <c r="L22" s="42"/>
      <c r="M22" s="8"/>
    </row>
    <row r="23" spans="2:24" ht="15" customHeight="1">
      <c r="B23" s="42"/>
      <c r="C23" s="73">
        <f>+EDATE(D7,6)</f>
        <v>44000</v>
      </c>
      <c r="D23" s="62">
        <f t="shared" ref="D23:D30" si="0">+C23-C22</f>
        <v>183</v>
      </c>
      <c r="E23" s="83">
        <v>0.1666</v>
      </c>
      <c r="F23" s="60">
        <f>+F22-E23</f>
        <v>0.83340000000000003</v>
      </c>
      <c r="G23" s="61">
        <f t="shared" ref="G23:G30" si="1">$D$12*E23</f>
        <v>666400</v>
      </c>
      <c r="H23" s="63">
        <f>H12</f>
        <v>0.53</v>
      </c>
      <c r="I23" s="61">
        <f>($D$12*F22*H23)/365*D23</f>
        <v>1062904.1095890412</v>
      </c>
      <c r="J23" s="74">
        <f t="shared" ref="J23:J30" si="2">IF(C23&lt;$D$9,0,G23+I23)</f>
        <v>1729304.1095890412</v>
      </c>
      <c r="K23" s="42"/>
      <c r="L23" s="42"/>
    </row>
    <row r="24" spans="2:24" ht="15" customHeight="1">
      <c r="B24" s="42"/>
      <c r="C24" s="73">
        <f t="shared" ref="C24:C30" si="3">+EDATE(C23,6)</f>
        <v>44183</v>
      </c>
      <c r="D24" s="62">
        <f t="shared" si="0"/>
        <v>183</v>
      </c>
      <c r="E24" s="83">
        <v>0.1666</v>
      </c>
      <c r="F24" s="60">
        <f>+F23-E24</f>
        <v>0.66680000000000006</v>
      </c>
      <c r="G24" s="61">
        <f t="shared" si="1"/>
        <v>666400</v>
      </c>
      <c r="H24" s="63">
        <f>+H23</f>
        <v>0.53</v>
      </c>
      <c r="I24" s="61">
        <f t="shared" ref="I24:I28" si="4">($D$12*F23*H24)/365*D24</f>
        <v>885824.28493150685</v>
      </c>
      <c r="J24" s="74">
        <f t="shared" si="2"/>
        <v>1552224.284931507</v>
      </c>
      <c r="K24" s="42"/>
      <c r="L24" s="42"/>
      <c r="M24" s="21"/>
      <c r="Q24" s="17"/>
      <c r="R24" s="11"/>
    </row>
    <row r="25" spans="2:24" ht="15" customHeight="1">
      <c r="B25" s="42"/>
      <c r="C25" s="73">
        <f t="shared" si="3"/>
        <v>44365</v>
      </c>
      <c r="D25" s="62">
        <f t="shared" si="0"/>
        <v>182</v>
      </c>
      <c r="E25" s="83">
        <v>0.1666</v>
      </c>
      <c r="F25" s="60">
        <f t="shared" ref="F25:F29" si="5">+F24-E25</f>
        <v>0.50020000000000009</v>
      </c>
      <c r="G25" s="61">
        <f t="shared" si="1"/>
        <v>666400</v>
      </c>
      <c r="H25" s="63">
        <f t="shared" ref="H25:H30" si="6">+H24</f>
        <v>0.53</v>
      </c>
      <c r="I25" s="61">
        <f t="shared" si="4"/>
        <v>704871.53972602752</v>
      </c>
      <c r="J25" s="74">
        <f t="shared" si="2"/>
        <v>1371271.5397260275</v>
      </c>
      <c r="K25" s="42"/>
      <c r="L25" s="42"/>
      <c r="M25" s="9"/>
      <c r="Q25" s="17"/>
      <c r="S25" s="11"/>
    </row>
    <row r="26" spans="2:24" ht="15" customHeight="1">
      <c r="B26" s="42"/>
      <c r="C26" s="73">
        <v>44550</v>
      </c>
      <c r="D26" s="62">
        <f t="shared" si="0"/>
        <v>185</v>
      </c>
      <c r="E26" s="83">
        <v>0.1666</v>
      </c>
      <c r="F26" s="60">
        <f t="shared" si="5"/>
        <v>0.33360000000000012</v>
      </c>
      <c r="G26" s="61">
        <f t="shared" si="1"/>
        <v>666400</v>
      </c>
      <c r="H26" s="63">
        <f t="shared" si="6"/>
        <v>0.53</v>
      </c>
      <c r="I26" s="61">
        <f t="shared" si="4"/>
        <v>537475.17808219185</v>
      </c>
      <c r="J26" s="74">
        <f t="shared" si="2"/>
        <v>1203875.1780821919</v>
      </c>
      <c r="K26" s="42"/>
      <c r="L26" s="42"/>
      <c r="M26" s="9"/>
      <c r="Q26" s="17"/>
      <c r="T26" s="12"/>
    </row>
    <row r="27" spans="2:24" ht="15" customHeight="1">
      <c r="B27" s="42"/>
      <c r="C27" s="73">
        <f t="shared" si="3"/>
        <v>44732</v>
      </c>
      <c r="D27" s="62">
        <f t="shared" si="0"/>
        <v>182</v>
      </c>
      <c r="E27" s="83">
        <v>0.1666</v>
      </c>
      <c r="F27" s="60">
        <f t="shared" si="5"/>
        <v>0.16700000000000012</v>
      </c>
      <c r="G27" s="61">
        <f t="shared" si="1"/>
        <v>666400</v>
      </c>
      <c r="H27" s="63">
        <f t="shared" si="6"/>
        <v>0.53</v>
      </c>
      <c r="I27" s="61">
        <f t="shared" si="4"/>
        <v>352647.18904109602</v>
      </c>
      <c r="J27" s="74">
        <f t="shared" si="2"/>
        <v>1019047.189041096</v>
      </c>
      <c r="K27" s="42"/>
      <c r="L27" s="42"/>
      <c r="M27" s="9"/>
      <c r="Q27" s="17"/>
      <c r="T27" s="12"/>
    </row>
    <row r="28" spans="2:24" ht="15" customHeight="1">
      <c r="B28" s="42"/>
      <c r="C28" s="75">
        <v>44914</v>
      </c>
      <c r="D28" s="76">
        <f t="shared" si="0"/>
        <v>182</v>
      </c>
      <c r="E28" s="84">
        <v>0.16700000000000001</v>
      </c>
      <c r="F28" s="77">
        <f t="shared" si="5"/>
        <v>0</v>
      </c>
      <c r="G28" s="78">
        <f t="shared" si="1"/>
        <v>668000</v>
      </c>
      <c r="H28" s="79">
        <f t="shared" si="6"/>
        <v>0.53</v>
      </c>
      <c r="I28" s="78">
        <f t="shared" si="4"/>
        <v>176535.0136986303</v>
      </c>
      <c r="J28" s="80">
        <f t="shared" si="2"/>
        <v>844535.01369863027</v>
      </c>
      <c r="K28" s="42"/>
      <c r="L28" s="42"/>
      <c r="M28" s="9"/>
      <c r="Q28" s="17"/>
      <c r="T28" s="12"/>
    </row>
    <row r="29" spans="2:24" ht="15" hidden="1" customHeight="1">
      <c r="B29" s="42"/>
      <c r="C29" s="59">
        <f t="shared" si="3"/>
        <v>45096</v>
      </c>
      <c r="D29" s="62">
        <f t="shared" si="0"/>
        <v>182</v>
      </c>
      <c r="E29" s="60">
        <v>0</v>
      </c>
      <c r="F29" s="60">
        <f t="shared" si="5"/>
        <v>0</v>
      </c>
      <c r="G29" s="61">
        <f t="shared" si="1"/>
        <v>0</v>
      </c>
      <c r="H29" s="63">
        <f t="shared" si="6"/>
        <v>0.53</v>
      </c>
      <c r="I29" s="64">
        <f t="shared" ref="I29:I30" si="7">+$D$12*F28*(H29+$H$13)*D29/365</f>
        <v>0</v>
      </c>
      <c r="J29" s="61">
        <f t="shared" si="2"/>
        <v>0</v>
      </c>
      <c r="K29" s="42"/>
      <c r="L29" s="42"/>
      <c r="M29" s="9"/>
      <c r="Q29" s="17"/>
      <c r="T29" s="12"/>
    </row>
    <row r="30" spans="2:24" ht="15" hidden="1" customHeight="1">
      <c r="B30" s="42"/>
      <c r="C30" s="59">
        <f t="shared" si="3"/>
        <v>45279</v>
      </c>
      <c r="D30" s="62">
        <f t="shared" si="0"/>
        <v>183</v>
      </c>
      <c r="E30" s="60">
        <v>0</v>
      </c>
      <c r="F30" s="60">
        <v>0</v>
      </c>
      <c r="G30" s="61">
        <f t="shared" si="1"/>
        <v>0</v>
      </c>
      <c r="H30" s="63">
        <f t="shared" si="6"/>
        <v>0.53</v>
      </c>
      <c r="I30" s="64">
        <f t="shared" si="7"/>
        <v>0</v>
      </c>
      <c r="J30" s="61">
        <f t="shared" si="2"/>
        <v>0</v>
      </c>
      <c r="K30" s="42"/>
      <c r="L30" s="42"/>
      <c r="M30" s="9"/>
      <c r="Q30" s="17"/>
      <c r="T30" s="12"/>
    </row>
    <row r="31" spans="2:24">
      <c r="B31" s="42"/>
      <c r="C31" s="42"/>
      <c r="D31" s="42"/>
      <c r="E31" s="42"/>
      <c r="F31" s="42"/>
      <c r="G31" s="42"/>
      <c r="H31" s="42"/>
      <c r="I31" s="42"/>
      <c r="J31" s="9"/>
      <c r="K31" s="42"/>
      <c r="L31" s="42"/>
      <c r="M31" s="9"/>
      <c r="O31" s="12"/>
      <c r="P31" s="6"/>
      <c r="Q31" s="17"/>
      <c r="T31" s="12"/>
    </row>
    <row r="32" spans="2:24" ht="15">
      <c r="B32" s="42"/>
      <c r="C32" s="47"/>
      <c r="D32" s="44"/>
      <c r="E32" s="45"/>
      <c r="F32" s="45"/>
      <c r="G32" s="48"/>
      <c r="H32" s="46"/>
      <c r="I32" s="48"/>
      <c r="J32" s="48"/>
      <c r="K32" s="65"/>
      <c r="L32" s="42"/>
      <c r="M32" s="22"/>
      <c r="R32" s="12"/>
    </row>
    <row r="33" spans="2:14" ht="15">
      <c r="B33" s="42"/>
      <c r="C33" s="81" t="s">
        <v>25</v>
      </c>
      <c r="D33" s="44"/>
      <c r="E33" s="45"/>
      <c r="F33" s="45"/>
      <c r="G33" s="42"/>
      <c r="H33" s="46"/>
      <c r="I33" s="48"/>
      <c r="J33" s="48"/>
      <c r="K33" s="65"/>
      <c r="L33" s="42"/>
      <c r="M33" s="11"/>
      <c r="N33" s="18"/>
    </row>
    <row r="34" spans="2:14" ht="15">
      <c r="B34" s="42"/>
      <c r="C34" s="47" t="s">
        <v>24</v>
      </c>
      <c r="D34" s="44"/>
      <c r="E34" s="45"/>
      <c r="F34" s="45"/>
      <c r="G34" s="48"/>
      <c r="H34" s="46"/>
      <c r="I34" s="48"/>
      <c r="J34" s="48"/>
      <c r="K34" s="65"/>
      <c r="L34" s="42"/>
      <c r="M34" s="11"/>
      <c r="N34" s="18"/>
    </row>
    <row r="35" spans="2:14" ht="15">
      <c r="B35" s="42"/>
      <c r="C35" s="47"/>
      <c r="D35" s="44"/>
      <c r="E35" s="45"/>
      <c r="F35" s="45"/>
      <c r="G35" s="48"/>
      <c r="H35" s="46"/>
      <c r="I35" s="48"/>
      <c r="J35" s="48"/>
      <c r="K35" s="65"/>
      <c r="L35" s="42"/>
      <c r="M35" s="11"/>
      <c r="N35" s="18"/>
    </row>
    <row r="36" spans="2:14" ht="15">
      <c r="B36" s="42"/>
      <c r="C36" s="82" t="s">
        <v>22</v>
      </c>
      <c r="D36" s="44"/>
      <c r="E36" s="45"/>
      <c r="F36" s="45"/>
      <c r="G36" s="48"/>
      <c r="H36" s="46"/>
      <c r="I36" s="48"/>
      <c r="J36" s="48"/>
      <c r="K36" s="65"/>
      <c r="L36" s="42"/>
      <c r="M36" s="11"/>
      <c r="N36" s="18"/>
    </row>
    <row r="37" spans="2:14" ht="15">
      <c r="B37" s="42"/>
      <c r="C37" s="47" t="s">
        <v>24</v>
      </c>
      <c r="D37" s="44"/>
      <c r="E37" s="45"/>
      <c r="F37" s="45"/>
      <c r="G37" s="42"/>
      <c r="H37" s="46"/>
      <c r="I37" s="48"/>
      <c r="J37" s="48"/>
      <c r="K37" s="65"/>
      <c r="L37" s="42"/>
      <c r="M37" s="11"/>
      <c r="N37" s="18"/>
    </row>
    <row r="38" spans="2:14" ht="15">
      <c r="B38" s="42"/>
      <c r="C38" s="47"/>
      <c r="D38" s="44"/>
      <c r="E38" s="45"/>
      <c r="F38" s="45"/>
      <c r="G38" s="48"/>
      <c r="H38" s="46"/>
      <c r="I38" s="48"/>
      <c r="J38" s="48"/>
      <c r="K38" s="65"/>
      <c r="L38" s="42"/>
      <c r="M38" s="11"/>
      <c r="N38" s="18"/>
    </row>
    <row r="39" spans="2:14" ht="15">
      <c r="B39" s="42"/>
      <c r="C39" s="47"/>
      <c r="D39" s="44"/>
      <c r="E39" s="45"/>
      <c r="F39" s="45"/>
      <c r="G39" s="48"/>
      <c r="H39" s="46"/>
      <c r="I39" s="48"/>
      <c r="J39" s="48"/>
      <c r="K39" s="65"/>
      <c r="L39" s="42"/>
      <c r="M39" s="11"/>
      <c r="N39" s="18"/>
    </row>
    <row r="40" spans="2:14" ht="15">
      <c r="B40" s="42"/>
      <c r="C40" s="47"/>
      <c r="D40" s="44"/>
      <c r="E40" s="45"/>
      <c r="F40" s="45"/>
      <c r="G40" s="48"/>
      <c r="H40" s="46"/>
      <c r="I40" s="48"/>
      <c r="J40" s="48"/>
      <c r="K40" s="65"/>
      <c r="L40" s="42"/>
      <c r="M40" s="11"/>
      <c r="N40" s="18"/>
    </row>
    <row r="41" spans="2:14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11"/>
      <c r="N41" s="18"/>
    </row>
    <row r="42" spans="2:14" ht="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11"/>
      <c r="N42" s="18"/>
    </row>
    <row r="43" spans="2:14">
      <c r="B43" s="5"/>
      <c r="C43" s="13"/>
      <c r="D43" s="13"/>
      <c r="E43" s="11"/>
      <c r="F43" s="11"/>
      <c r="G43" s="11"/>
      <c r="H43" s="11"/>
      <c r="I43" s="11"/>
      <c r="J43" s="11"/>
      <c r="K43" s="11"/>
      <c r="L43" s="11"/>
      <c r="M43" s="11"/>
      <c r="N43" s="18"/>
    </row>
    <row r="44" spans="2:14">
      <c r="B44" s="5"/>
      <c r="C44" s="13"/>
      <c r="D44" s="13"/>
      <c r="E44" s="11"/>
      <c r="F44" s="11"/>
      <c r="G44" s="11"/>
      <c r="H44" s="11"/>
      <c r="I44" s="11"/>
      <c r="J44" s="11"/>
      <c r="K44" s="11"/>
      <c r="L44" s="11"/>
      <c r="M44" s="11"/>
      <c r="N44" s="18"/>
    </row>
    <row r="45" spans="2:14">
      <c r="B45" s="5"/>
      <c r="C45" s="13"/>
      <c r="D45" s="13"/>
      <c r="E45" s="11"/>
      <c r="F45" s="11"/>
      <c r="G45" s="11"/>
      <c r="H45" s="11"/>
      <c r="I45" s="11"/>
      <c r="J45" s="11"/>
      <c r="K45" s="11"/>
      <c r="L45" s="11"/>
      <c r="M45" s="11"/>
      <c r="N45" s="18"/>
    </row>
    <row r="46" spans="2:14">
      <c r="B46" s="5"/>
      <c r="C46" s="13"/>
      <c r="D46" s="13"/>
      <c r="E46" s="11"/>
      <c r="F46" s="11"/>
      <c r="G46" s="11"/>
      <c r="H46" s="11"/>
      <c r="I46" s="11"/>
      <c r="J46" s="11"/>
      <c r="K46" s="11"/>
      <c r="L46" s="11"/>
      <c r="M46" s="11"/>
      <c r="N46" s="18"/>
    </row>
    <row r="47" spans="2:14">
      <c r="B47" s="5"/>
      <c r="C47" s="13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8"/>
    </row>
    <row r="48" spans="2:14">
      <c r="B48" s="5"/>
      <c r="C48" s="13"/>
      <c r="D48" s="13"/>
      <c r="E48" s="11"/>
      <c r="F48" s="11"/>
      <c r="G48" s="11"/>
      <c r="H48" s="11"/>
      <c r="I48" s="11"/>
      <c r="J48" s="11"/>
      <c r="K48" s="11"/>
      <c r="L48" s="11"/>
      <c r="M48" s="11"/>
      <c r="N48" s="18"/>
    </row>
    <row r="49" spans="2:14">
      <c r="B49" s="5"/>
      <c r="C49" s="13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8"/>
    </row>
    <row r="50" spans="2:14">
      <c r="B50" s="5"/>
      <c r="C50" s="13"/>
      <c r="E50" s="11"/>
      <c r="F50" s="11"/>
      <c r="G50" s="11"/>
      <c r="H50" s="11"/>
      <c r="I50" s="11"/>
      <c r="J50" s="11"/>
      <c r="K50" s="11"/>
      <c r="L50" s="11"/>
      <c r="M50" s="11"/>
    </row>
    <row r="51" spans="2:14">
      <c r="B51" s="5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>
      <c r="B52" s="5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>
      <c r="B53" s="5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>
      <c r="B54" s="5"/>
      <c r="E54" s="11"/>
      <c r="F54" s="11"/>
      <c r="G54" s="11"/>
      <c r="H54" s="11"/>
      <c r="I54" s="11"/>
      <c r="J54" s="11"/>
      <c r="K54" s="11"/>
      <c r="L54" s="11"/>
      <c r="M54" s="11"/>
    </row>
    <row r="55" spans="2:14">
      <c r="B55" s="5"/>
      <c r="E55" s="11"/>
      <c r="F55" s="11"/>
      <c r="G55" s="11"/>
      <c r="H55" s="11"/>
      <c r="I55" s="11"/>
      <c r="J55" s="11"/>
      <c r="K55" s="11"/>
      <c r="L55" s="11"/>
      <c r="M55" s="11"/>
    </row>
    <row r="56" spans="2:14">
      <c r="B56" s="5"/>
      <c r="E56" s="11"/>
      <c r="F56" s="11"/>
      <c r="G56" s="11"/>
      <c r="H56" s="11"/>
      <c r="I56" s="11"/>
      <c r="J56" s="11"/>
      <c r="K56" s="11"/>
      <c r="L56" s="11"/>
      <c r="M56" s="11"/>
    </row>
    <row r="57" spans="2:14">
      <c r="B57" s="5"/>
      <c r="E57" s="11"/>
      <c r="F57" s="11"/>
      <c r="G57" s="11"/>
      <c r="H57" s="11"/>
      <c r="I57" s="11"/>
      <c r="J57" s="11"/>
      <c r="K57" s="11"/>
      <c r="L57" s="11"/>
      <c r="M57" s="11"/>
    </row>
    <row r="58" spans="2:14">
      <c r="B58" s="5"/>
      <c r="E58" s="11"/>
      <c r="F58" s="11"/>
      <c r="G58" s="11"/>
      <c r="H58" s="11"/>
      <c r="I58" s="11"/>
      <c r="J58" s="11"/>
      <c r="K58" s="11"/>
      <c r="L58" s="11"/>
      <c r="M58" s="11"/>
    </row>
    <row r="59" spans="2:14">
      <c r="B59" s="5"/>
      <c r="E59" s="11"/>
      <c r="F59" s="11"/>
      <c r="G59" s="11"/>
      <c r="H59" s="11"/>
      <c r="I59" s="11"/>
      <c r="J59" s="11"/>
      <c r="K59" s="11"/>
      <c r="L59" s="11"/>
      <c r="M59" s="11"/>
    </row>
    <row r="60" spans="2:14">
      <c r="B60" s="5"/>
      <c r="E60" s="11"/>
      <c r="F60" s="11"/>
      <c r="G60" s="11"/>
      <c r="H60" s="11"/>
      <c r="I60" s="11"/>
      <c r="J60" s="11"/>
      <c r="K60" s="11"/>
      <c r="L60" s="11"/>
      <c r="M60" s="11"/>
    </row>
    <row r="61" spans="2:14">
      <c r="B61" s="5"/>
      <c r="E61" s="11"/>
      <c r="F61" s="11"/>
      <c r="G61" s="11"/>
      <c r="H61" s="11"/>
      <c r="I61" s="11"/>
      <c r="J61" s="11"/>
      <c r="K61" s="11"/>
      <c r="L61" s="11"/>
      <c r="M61" s="11"/>
    </row>
    <row r="62" spans="2:14">
      <c r="B62" s="5"/>
      <c r="E62" s="11"/>
      <c r="F62" s="11"/>
      <c r="G62" s="11"/>
      <c r="H62" s="11"/>
      <c r="I62" s="11"/>
      <c r="J62" s="11"/>
      <c r="K62" s="11"/>
      <c r="L62" s="11"/>
      <c r="M62" s="11"/>
    </row>
    <row r="63" spans="2:14">
      <c r="B63" s="5"/>
      <c r="E63" s="11"/>
      <c r="F63" s="11"/>
      <c r="G63" s="11"/>
      <c r="H63" s="11"/>
      <c r="I63" s="11"/>
      <c r="J63" s="11"/>
      <c r="K63" s="11"/>
      <c r="L63" s="11"/>
      <c r="M63" s="11"/>
    </row>
    <row r="64" spans="2:14">
      <c r="B64" s="5"/>
      <c r="E64" s="11"/>
      <c r="F64" s="11"/>
      <c r="G64" s="11"/>
      <c r="H64" s="11"/>
      <c r="I64" s="11"/>
      <c r="J64" s="11"/>
      <c r="K64" s="11"/>
      <c r="L64" s="11"/>
      <c r="M64" s="11"/>
    </row>
    <row r="65" spans="2:13">
      <c r="B65" s="5"/>
      <c r="E65" s="11"/>
      <c r="F65" s="11"/>
      <c r="G65" s="11"/>
      <c r="H65" s="11"/>
      <c r="I65" s="11"/>
      <c r="J65" s="11"/>
      <c r="K65" s="11"/>
      <c r="L65" s="11"/>
      <c r="M65" s="11"/>
    </row>
    <row r="66" spans="2:13">
      <c r="B66" s="5"/>
      <c r="E66" s="11"/>
      <c r="F66" s="11"/>
      <c r="G66" s="11"/>
      <c r="H66" s="11"/>
      <c r="I66" s="11"/>
      <c r="J66" s="11"/>
      <c r="K66" s="11"/>
      <c r="L66" s="11"/>
      <c r="M66" s="11"/>
    </row>
    <row r="67" spans="2:13">
      <c r="B67" s="5"/>
      <c r="E67" s="11"/>
      <c r="F67" s="11"/>
      <c r="G67" s="11"/>
      <c r="H67" s="11"/>
      <c r="I67" s="11"/>
      <c r="J67" s="11"/>
      <c r="K67" s="11"/>
      <c r="L67" s="11"/>
      <c r="M67" s="11"/>
    </row>
    <row r="68" spans="2:13">
      <c r="B68" s="5"/>
      <c r="E68" s="11"/>
      <c r="F68" s="11"/>
      <c r="G68" s="11"/>
      <c r="H68" s="11"/>
      <c r="I68" s="11"/>
      <c r="J68" s="11"/>
      <c r="K68" s="11"/>
      <c r="L68" s="11"/>
      <c r="M68" s="11"/>
    </row>
    <row r="69" spans="2:13">
      <c r="B69" s="5"/>
      <c r="E69" s="11"/>
      <c r="F69" s="11"/>
      <c r="G69" s="11"/>
      <c r="H69" s="11"/>
      <c r="I69" s="11"/>
      <c r="J69" s="11"/>
      <c r="K69" s="11"/>
      <c r="L69" s="11"/>
      <c r="M69" s="11"/>
    </row>
    <row r="70" spans="2:13">
      <c r="B70" s="5"/>
      <c r="E70" s="11"/>
      <c r="F70" s="11"/>
      <c r="G70" s="11"/>
      <c r="H70" s="11"/>
      <c r="I70" s="11"/>
      <c r="J70" s="11"/>
      <c r="K70" s="11"/>
      <c r="L70" s="11"/>
      <c r="M70" s="11"/>
    </row>
    <row r="71" spans="2:13">
      <c r="B71" s="5"/>
      <c r="E71" s="11"/>
      <c r="F71" s="11"/>
      <c r="G71" s="11"/>
      <c r="H71" s="11"/>
      <c r="I71" s="11"/>
      <c r="J71" s="11"/>
      <c r="K71" s="11"/>
      <c r="L71" s="11"/>
      <c r="M71" s="11"/>
    </row>
    <row r="72" spans="2:13">
      <c r="B72" s="5"/>
      <c r="E72" s="11"/>
      <c r="F72" s="11"/>
      <c r="G72" s="11"/>
      <c r="H72" s="11"/>
      <c r="I72" s="11"/>
      <c r="J72" s="11"/>
      <c r="K72" s="11"/>
      <c r="L72" s="11"/>
      <c r="M72" s="11"/>
    </row>
    <row r="73" spans="2:13">
      <c r="B73" s="5"/>
      <c r="E73" s="11"/>
      <c r="F73" s="11"/>
      <c r="G73" s="11"/>
      <c r="H73" s="11"/>
      <c r="I73" s="11"/>
      <c r="J73" s="11"/>
      <c r="K73" s="11"/>
      <c r="L73" s="11"/>
      <c r="M73" s="11"/>
    </row>
    <row r="74" spans="2:13">
      <c r="B74" s="5"/>
      <c r="E74" s="11"/>
      <c r="F74" s="11"/>
      <c r="G74" s="11"/>
      <c r="H74" s="11"/>
      <c r="I74" s="11"/>
      <c r="J74" s="11"/>
      <c r="K74" s="11"/>
      <c r="L74" s="11"/>
      <c r="M74" s="11"/>
    </row>
    <row r="75" spans="2:13">
      <c r="B75" s="5"/>
      <c r="E75" s="11"/>
      <c r="F75" s="11"/>
      <c r="G75" s="11"/>
      <c r="H75" s="11"/>
      <c r="I75" s="11"/>
      <c r="J75" s="11"/>
      <c r="K75" s="11"/>
      <c r="L75" s="11"/>
      <c r="M75" s="11"/>
    </row>
    <row r="76" spans="2:13">
      <c r="B76" s="5"/>
      <c r="E76" s="11"/>
      <c r="F76" s="11"/>
      <c r="G76" s="11"/>
      <c r="H76" s="11"/>
      <c r="I76" s="11"/>
      <c r="J76" s="11"/>
      <c r="K76" s="11"/>
      <c r="L76" s="11"/>
      <c r="M76" s="11"/>
    </row>
    <row r="77" spans="2:13">
      <c r="B77" s="5"/>
      <c r="E77" s="11"/>
      <c r="F77" s="11"/>
      <c r="G77" s="11"/>
      <c r="H77" s="11"/>
      <c r="I77" s="11"/>
      <c r="J77" s="11"/>
      <c r="K77" s="11"/>
      <c r="L77" s="11"/>
      <c r="M77" s="11"/>
    </row>
    <row r="78" spans="2:13">
      <c r="B78" s="5"/>
      <c r="E78" s="11"/>
      <c r="F78" s="11"/>
      <c r="G78" s="11"/>
      <c r="H78" s="11"/>
      <c r="I78" s="11"/>
      <c r="J78" s="11"/>
      <c r="K78" s="11"/>
      <c r="L78" s="11"/>
      <c r="M78" s="11"/>
    </row>
    <row r="79" spans="2:13">
      <c r="B79" s="5"/>
      <c r="E79" s="11"/>
      <c r="F79" s="11"/>
      <c r="G79" s="11"/>
      <c r="H79" s="11"/>
      <c r="I79" s="11"/>
      <c r="J79" s="11"/>
      <c r="K79" s="11"/>
      <c r="L79" s="11"/>
      <c r="M79" s="11"/>
    </row>
    <row r="80" spans="2:13">
      <c r="B80" s="5"/>
      <c r="E80" s="11"/>
      <c r="F80" s="11"/>
      <c r="G80" s="11"/>
      <c r="H80" s="11"/>
      <c r="I80" s="11"/>
      <c r="J80" s="11"/>
      <c r="K80" s="11"/>
      <c r="L80" s="11"/>
      <c r="M80" s="11"/>
    </row>
    <row r="81" spans="2:13">
      <c r="B81" s="5"/>
      <c r="E81" s="11"/>
      <c r="F81" s="11"/>
      <c r="G81" s="11"/>
      <c r="H81" s="11"/>
      <c r="I81" s="11"/>
      <c r="J81" s="11"/>
      <c r="K81" s="11"/>
      <c r="L81" s="11"/>
      <c r="M81" s="11"/>
    </row>
    <row r="82" spans="2:13">
      <c r="B82" s="5"/>
    </row>
    <row r="83" spans="2:13">
      <c r="B83" s="5"/>
    </row>
    <row r="84" spans="2:13">
      <c r="B84" s="5"/>
    </row>
    <row r="85" spans="2:13">
      <c r="B85" s="5"/>
    </row>
    <row r="86" spans="2:13">
      <c r="B86" s="5"/>
    </row>
    <row r="87" spans="2:13">
      <c r="B87" s="5"/>
    </row>
    <row r="88" spans="2:13">
      <c r="B88" s="5"/>
    </row>
    <row r="89" spans="2:13">
      <c r="B89" s="5"/>
    </row>
    <row r="90" spans="2:13">
      <c r="B90" s="5"/>
    </row>
    <row r="91" spans="2:13">
      <c r="B91" s="5"/>
    </row>
    <row r="92" spans="2:13">
      <c r="B92" s="5"/>
    </row>
    <row r="93" spans="2:13">
      <c r="B93" s="5"/>
    </row>
    <row r="94" spans="2:13">
      <c r="B94" s="5"/>
    </row>
    <row r="95" spans="2:13">
      <c r="B95" s="5"/>
    </row>
    <row r="96" spans="2:13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</sheetData>
  <mergeCells count="9">
    <mergeCell ref="C3:K4"/>
    <mergeCell ref="C20:C21"/>
    <mergeCell ref="D20:D21"/>
    <mergeCell ref="E20:E21"/>
    <mergeCell ref="F20:F21"/>
    <mergeCell ref="H20:H21"/>
    <mergeCell ref="G20:G21"/>
    <mergeCell ref="I20:I21"/>
    <mergeCell ref="J20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Dos banderas</vt:lpstr>
      <vt:lpstr>Hoja1</vt:lpstr>
    </vt:vector>
  </TitlesOfParts>
  <Company>Banco de la Provincia de Buenos Aires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P042707</dc:creator>
  <cp:lastModifiedBy>Jimena</cp:lastModifiedBy>
  <cp:lastPrinted>2016-10-28T17:33:09Z</cp:lastPrinted>
  <dcterms:created xsi:type="dcterms:W3CDTF">2016-02-26T17:29:28Z</dcterms:created>
  <dcterms:modified xsi:type="dcterms:W3CDTF">2019-12-05T20:52:32Z</dcterms:modified>
</cp:coreProperties>
</file>